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3\DATOS ABIERTOS\"/>
    </mc:Choice>
  </mc:AlternateContent>
  <bookViews>
    <workbookView xWindow="0" yWindow="0" windowWidth="21600" windowHeight="9435" activeTab="5"/>
  </bookViews>
  <sheets>
    <sheet name="TRIM 1" sheetId="6" r:id="rId1"/>
    <sheet name="TRIM 2 ACUMULADO" sheetId="10" r:id="rId2"/>
    <sheet name="TRIM 3 acumulado" sheetId="11" state="hidden" r:id="rId3"/>
    <sheet name="TRIM2" sheetId="7" state="hidden" r:id="rId4"/>
    <sheet name="TRIM 3 ACUMULADO." sheetId="9" r:id="rId5"/>
    <sheet name="TRIM 4 acumulado" sheetId="13" r:id="rId6"/>
    <sheet name="Hoja2" sheetId="2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9" l="1"/>
  <c r="S21" i="9" s="1"/>
  <c r="T15" i="9"/>
  <c r="U15" i="9"/>
  <c r="V15" i="9"/>
  <c r="W15" i="9"/>
  <c r="R13" i="9"/>
  <c r="S13" i="9"/>
  <c r="T13" i="9"/>
  <c r="U13" i="9"/>
  <c r="V13" i="9"/>
  <c r="W13" i="9"/>
  <c r="S20" i="9"/>
  <c r="U20" i="9"/>
  <c r="W20" i="9"/>
  <c r="M21" i="9"/>
  <c r="N21" i="9"/>
  <c r="O21" i="9"/>
  <c r="L21" i="9"/>
  <c r="K21" i="9"/>
  <c r="H19" i="9"/>
  <c r="H20" i="9"/>
  <c r="H21" i="9"/>
  <c r="H22" i="9"/>
  <c r="E23" i="9"/>
  <c r="E21" i="9"/>
  <c r="C21" i="9"/>
  <c r="S19" i="9" l="1"/>
  <c r="S22" i="9" s="1"/>
  <c r="B22" i="10"/>
  <c r="B21" i="10"/>
  <c r="B20" i="10"/>
  <c r="B19" i="10"/>
  <c r="W23" i="6" l="1"/>
  <c r="L13" i="6"/>
  <c r="L15" i="6" s="1"/>
  <c r="M13" i="6"/>
  <c r="M15" i="6"/>
  <c r="B13" i="6"/>
  <c r="C13" i="6"/>
  <c r="C15" i="6" s="1"/>
  <c r="D13" i="6"/>
  <c r="D15" i="6" s="1"/>
  <c r="B15" i="6"/>
  <c r="Q13" i="11" l="1"/>
  <c r="Q15" i="11" s="1"/>
  <c r="K23" i="11"/>
  <c r="E23" i="11"/>
  <c r="G23" i="11" s="1"/>
  <c r="K18" i="11"/>
  <c r="E18" i="11"/>
  <c r="G18" i="11" s="1"/>
  <c r="K17" i="11"/>
  <c r="E17" i="11"/>
  <c r="G17" i="11" s="1"/>
  <c r="G20" i="11" s="1"/>
  <c r="K16" i="11"/>
  <c r="E16" i="11"/>
  <c r="G16" i="11" s="1"/>
  <c r="P15" i="11"/>
  <c r="O15" i="11"/>
  <c r="K14" i="11"/>
  <c r="E14" i="11"/>
  <c r="G14" i="11" s="1"/>
  <c r="W13" i="11"/>
  <c r="W15" i="11" s="1"/>
  <c r="V13" i="11"/>
  <c r="V15" i="11" s="1"/>
  <c r="U13" i="11"/>
  <c r="U15" i="11" s="1"/>
  <c r="T13" i="11"/>
  <c r="T15" i="11" s="1"/>
  <c r="S13" i="11"/>
  <c r="S15" i="11" s="1"/>
  <c r="R13" i="11"/>
  <c r="R15" i="11" s="1"/>
  <c r="O13" i="11"/>
  <c r="N13" i="11"/>
  <c r="N15" i="11" s="1"/>
  <c r="M13" i="11"/>
  <c r="M15" i="11" s="1"/>
  <c r="L13" i="11"/>
  <c r="L15" i="11" s="1"/>
  <c r="J13" i="11"/>
  <c r="J15" i="11" s="1"/>
  <c r="I13" i="11"/>
  <c r="I15" i="11" s="1"/>
  <c r="H13" i="11"/>
  <c r="H15" i="11" s="1"/>
  <c r="D13" i="11"/>
  <c r="D15" i="11" s="1"/>
  <c r="C13" i="11"/>
  <c r="C15" i="11" s="1"/>
  <c r="B13" i="11"/>
  <c r="B15" i="11" s="1"/>
  <c r="K12" i="11"/>
  <c r="E12" i="11"/>
  <c r="G12" i="11" s="1"/>
  <c r="K11" i="11"/>
  <c r="E11" i="11"/>
  <c r="G11" i="11" s="1"/>
  <c r="K10" i="11"/>
  <c r="E10" i="11"/>
  <c r="G10" i="11" s="1"/>
  <c r="K9" i="11"/>
  <c r="E9" i="11"/>
  <c r="G9" i="11" s="1"/>
  <c r="K8" i="11"/>
  <c r="E8" i="11"/>
  <c r="G8" i="11" s="1"/>
  <c r="K20" i="11" l="1"/>
  <c r="G13" i="11"/>
  <c r="G15" i="11" s="1"/>
  <c r="G21" i="11" s="1"/>
  <c r="K13" i="11"/>
  <c r="K15" i="11" s="1"/>
  <c r="E20" i="11"/>
  <c r="E13" i="11"/>
  <c r="E15" i="11" s="1"/>
  <c r="T20" i="10"/>
  <c r="T13" i="10"/>
  <c r="T15" i="10" s="1"/>
  <c r="T19" i="10" s="1"/>
  <c r="T22" i="10" l="1"/>
  <c r="E19" i="11"/>
  <c r="E22" i="11" s="1"/>
  <c r="E21" i="11"/>
  <c r="K21" i="11"/>
  <c r="K19" i="11"/>
  <c r="K22" i="11" s="1"/>
  <c r="G19" i="11"/>
  <c r="G22" i="11" s="1"/>
  <c r="T21" i="10"/>
  <c r="K8" i="10" l="1"/>
  <c r="K9" i="10"/>
  <c r="K10" i="10"/>
  <c r="K11" i="10"/>
  <c r="K12" i="10"/>
  <c r="W20" i="10"/>
  <c r="V20" i="10"/>
  <c r="U20" i="10"/>
  <c r="S20" i="10"/>
  <c r="R20" i="10"/>
  <c r="Q20" i="10"/>
  <c r="O20" i="10"/>
  <c r="N20" i="10"/>
  <c r="M20" i="10"/>
  <c r="L20" i="10"/>
  <c r="J20" i="10"/>
  <c r="I20" i="10"/>
  <c r="F20" i="10"/>
  <c r="D20" i="10"/>
  <c r="K18" i="10"/>
  <c r="E18" i="10"/>
  <c r="G18" i="10" s="1"/>
  <c r="K17" i="10"/>
  <c r="E17" i="10"/>
  <c r="G17" i="10" s="1"/>
  <c r="K16" i="10"/>
  <c r="E16" i="10"/>
  <c r="G16" i="10" s="1"/>
  <c r="P15" i="10"/>
  <c r="K14" i="10"/>
  <c r="E14" i="10"/>
  <c r="G14" i="10" s="1"/>
  <c r="X13" i="10"/>
  <c r="W13" i="10"/>
  <c r="W15" i="10" s="1"/>
  <c r="V13" i="10"/>
  <c r="V15" i="10" s="1"/>
  <c r="U13" i="10"/>
  <c r="U15" i="10" s="1"/>
  <c r="S13" i="10"/>
  <c r="S15" i="10" s="1"/>
  <c r="R13" i="10"/>
  <c r="R15" i="10" s="1"/>
  <c r="Q13" i="10"/>
  <c r="Q15" i="10" s="1"/>
  <c r="O13" i="10"/>
  <c r="O15" i="10" s="1"/>
  <c r="N13" i="10"/>
  <c r="N15" i="10" s="1"/>
  <c r="N21" i="10" s="1"/>
  <c r="M13" i="10"/>
  <c r="M15" i="10" s="1"/>
  <c r="M21" i="10" s="1"/>
  <c r="L13" i="10"/>
  <c r="L15" i="10" s="1"/>
  <c r="L21" i="10" s="1"/>
  <c r="J13" i="10"/>
  <c r="J15" i="10" s="1"/>
  <c r="J19" i="10" s="1"/>
  <c r="I13" i="10"/>
  <c r="I15" i="10" s="1"/>
  <c r="I21" i="10" s="1"/>
  <c r="H13" i="10"/>
  <c r="F13" i="10"/>
  <c r="F15" i="10" s="1"/>
  <c r="D13" i="10"/>
  <c r="D15" i="10" s="1"/>
  <c r="C13" i="10"/>
  <c r="C15" i="10" s="1"/>
  <c r="B13" i="10"/>
  <c r="B15" i="10" s="1"/>
  <c r="E12" i="10"/>
  <c r="G12" i="10" s="1"/>
  <c r="E11" i="10"/>
  <c r="G11" i="10" s="1"/>
  <c r="E10" i="10"/>
  <c r="G10" i="10" s="1"/>
  <c r="E9" i="10"/>
  <c r="G9" i="10" s="1"/>
  <c r="E8" i="10"/>
  <c r="G8" i="10" s="1"/>
  <c r="K20" i="10" l="1"/>
  <c r="K13" i="10"/>
  <c r="K15" i="10" s="1"/>
  <c r="K21" i="10" s="1"/>
  <c r="G20" i="10"/>
  <c r="E13" i="10"/>
  <c r="E15" i="10" s="1"/>
  <c r="E21" i="10" s="1"/>
  <c r="L19" i="10"/>
  <c r="L22" i="10" s="1"/>
  <c r="M19" i="10"/>
  <c r="M22" i="10" s="1"/>
  <c r="N19" i="10"/>
  <c r="N22" i="10" s="1"/>
  <c r="H15" i="10"/>
  <c r="J22" i="10"/>
  <c r="G13" i="10"/>
  <c r="G15" i="10" s="1"/>
  <c r="G21" i="10" s="1"/>
  <c r="O21" i="10"/>
  <c r="O19" i="10"/>
  <c r="O22" i="10" s="1"/>
  <c r="Q19" i="10"/>
  <c r="Q22" i="10" s="1"/>
  <c r="Q21" i="10"/>
  <c r="R19" i="10"/>
  <c r="R22" i="10" s="1"/>
  <c r="R21" i="10"/>
  <c r="S21" i="10"/>
  <c r="S19" i="10"/>
  <c r="S22" i="10" s="1"/>
  <c r="U21" i="10"/>
  <c r="U19" i="10"/>
  <c r="U22" i="10" s="1"/>
  <c r="D21" i="10"/>
  <c r="D19" i="10"/>
  <c r="D22" i="10" s="1"/>
  <c r="V21" i="10"/>
  <c r="V22" i="10"/>
  <c r="W21" i="10"/>
  <c r="W22" i="10"/>
  <c r="F21" i="10"/>
  <c r="F19" i="10"/>
  <c r="F22" i="10" s="1"/>
  <c r="J21" i="10"/>
  <c r="E20" i="10"/>
  <c r="I19" i="10"/>
  <c r="I22" i="10" s="1"/>
  <c r="W20" i="6"/>
  <c r="W13" i="6"/>
  <c r="W15" i="6" s="1"/>
  <c r="S20" i="6"/>
  <c r="S13" i="6"/>
  <c r="S15" i="6" s="1"/>
  <c r="J20" i="6"/>
  <c r="Q20" i="9"/>
  <c r="O20" i="9"/>
  <c r="N20" i="9"/>
  <c r="M20" i="9"/>
  <c r="L20" i="9"/>
  <c r="J20" i="9"/>
  <c r="I20" i="9"/>
  <c r="F20" i="9"/>
  <c r="D20" i="9"/>
  <c r="B20" i="9"/>
  <c r="K18" i="9"/>
  <c r="E18" i="9"/>
  <c r="G18" i="9" s="1"/>
  <c r="K17" i="9"/>
  <c r="E17" i="9"/>
  <c r="K16" i="9"/>
  <c r="E16" i="9"/>
  <c r="P15" i="9"/>
  <c r="M15" i="9"/>
  <c r="M19" i="9" s="1"/>
  <c r="K14" i="9"/>
  <c r="E14" i="9"/>
  <c r="G14" i="9" s="1"/>
  <c r="R15" i="9"/>
  <c r="Q13" i="9"/>
  <c r="Q15" i="9" s="1"/>
  <c r="Q21" i="9" s="1"/>
  <c r="O13" i="9"/>
  <c r="O15" i="9" s="1"/>
  <c r="N13" i="9"/>
  <c r="N15" i="9" s="1"/>
  <c r="M13" i="9"/>
  <c r="L13" i="9"/>
  <c r="L15" i="9" s="1"/>
  <c r="J13" i="9"/>
  <c r="J15" i="9" s="1"/>
  <c r="I13" i="9"/>
  <c r="H13" i="9"/>
  <c r="H15" i="9" s="1"/>
  <c r="F13" i="9"/>
  <c r="F15" i="9" s="1"/>
  <c r="F19" i="9" s="1"/>
  <c r="D13" i="9"/>
  <c r="D15" i="9" s="1"/>
  <c r="D21" i="9" s="1"/>
  <c r="C13" i="9"/>
  <c r="C15" i="9" s="1"/>
  <c r="B13" i="9"/>
  <c r="B15" i="9" s="1"/>
  <c r="K12" i="9"/>
  <c r="E12" i="9"/>
  <c r="G12" i="9" s="1"/>
  <c r="K11" i="9"/>
  <c r="E11" i="9"/>
  <c r="G11" i="9" s="1"/>
  <c r="K10" i="9"/>
  <c r="E10" i="9"/>
  <c r="G10" i="9" s="1"/>
  <c r="K9" i="9"/>
  <c r="E9" i="9"/>
  <c r="G9" i="9" s="1"/>
  <c r="K8" i="9"/>
  <c r="E8" i="9"/>
  <c r="G8" i="9" s="1"/>
  <c r="O21" i="7"/>
  <c r="U20" i="7"/>
  <c r="T20" i="7"/>
  <c r="S20" i="7"/>
  <c r="R20" i="7"/>
  <c r="Q20" i="7"/>
  <c r="O20" i="7"/>
  <c r="N20" i="7"/>
  <c r="M20" i="7"/>
  <c r="L20" i="7"/>
  <c r="K20" i="7"/>
  <c r="J20" i="7"/>
  <c r="I20" i="7"/>
  <c r="F20" i="7"/>
  <c r="D20" i="7"/>
  <c r="B20" i="7"/>
  <c r="K18" i="7"/>
  <c r="E18" i="7"/>
  <c r="G18" i="7" s="1"/>
  <c r="G20" i="7" s="1"/>
  <c r="K17" i="7"/>
  <c r="G17" i="7"/>
  <c r="E17" i="7"/>
  <c r="E20" i="7" s="1"/>
  <c r="K16" i="7"/>
  <c r="E16" i="7"/>
  <c r="U15" i="7"/>
  <c r="U21" i="7" s="1"/>
  <c r="T15" i="7"/>
  <c r="T21" i="7" s="1"/>
  <c r="P15" i="7"/>
  <c r="O15" i="7"/>
  <c r="O19" i="7" s="1"/>
  <c r="O22" i="7" s="1"/>
  <c r="H15" i="7"/>
  <c r="F15" i="7"/>
  <c r="F19" i="7" s="1"/>
  <c r="D15" i="7"/>
  <c r="D21" i="7" s="1"/>
  <c r="C15" i="7"/>
  <c r="K14" i="7"/>
  <c r="E14" i="7"/>
  <c r="G14" i="7" s="1"/>
  <c r="U13" i="7"/>
  <c r="T13" i="7"/>
  <c r="S13" i="7"/>
  <c r="S15" i="7" s="1"/>
  <c r="R13" i="7"/>
  <c r="R15" i="7" s="1"/>
  <c r="Q13" i="7"/>
  <c r="Q15" i="7" s="1"/>
  <c r="O13" i="7"/>
  <c r="N13" i="7"/>
  <c r="N15" i="7" s="1"/>
  <c r="M13" i="7"/>
  <c r="M15" i="7" s="1"/>
  <c r="L13" i="7"/>
  <c r="L15" i="7" s="1"/>
  <c r="J13" i="7"/>
  <c r="J15" i="7" s="1"/>
  <c r="I13" i="7"/>
  <c r="I15" i="7" s="1"/>
  <c r="H13" i="7"/>
  <c r="F13" i="7"/>
  <c r="D13" i="7"/>
  <c r="C13" i="7"/>
  <c r="B13" i="7"/>
  <c r="B15" i="7" s="1"/>
  <c r="K12" i="7"/>
  <c r="G12" i="7"/>
  <c r="E12" i="7"/>
  <c r="K11" i="7"/>
  <c r="E11" i="7"/>
  <c r="G11" i="7" s="1"/>
  <c r="K10" i="7"/>
  <c r="E10" i="7"/>
  <c r="E13" i="7" s="1"/>
  <c r="E15" i="7" s="1"/>
  <c r="E21" i="7" s="1"/>
  <c r="K9" i="7"/>
  <c r="E9" i="7"/>
  <c r="G9" i="7" s="1"/>
  <c r="K8" i="7"/>
  <c r="E8" i="7"/>
  <c r="G8" i="7" s="1"/>
  <c r="U21" i="9" l="1"/>
  <c r="U19" i="9"/>
  <c r="U22" i="9" s="1"/>
  <c r="W19" i="9"/>
  <c r="W22" i="9" s="1"/>
  <c r="W21" i="9"/>
  <c r="E20" i="9"/>
  <c r="K20" i="9"/>
  <c r="K13" i="9"/>
  <c r="K15" i="9" s="1"/>
  <c r="F21" i="9"/>
  <c r="G13" i="9"/>
  <c r="G15" i="9" s="1"/>
  <c r="G21" i="9" s="1"/>
  <c r="W21" i="6"/>
  <c r="W19" i="6"/>
  <c r="W22" i="6" s="1"/>
  <c r="S19" i="6"/>
  <c r="S22" i="6" s="1"/>
  <c r="S21" i="6"/>
  <c r="E19" i="10"/>
  <c r="E22" i="10" s="1"/>
  <c r="K19" i="10"/>
  <c r="K22" i="10" s="1"/>
  <c r="G19" i="10"/>
  <c r="G22" i="10" s="1"/>
  <c r="J19" i="9"/>
  <c r="J22" i="9" s="1"/>
  <c r="J21" i="9"/>
  <c r="M22" i="9"/>
  <c r="L19" i="9"/>
  <c r="L22" i="9" s="1"/>
  <c r="N19" i="9"/>
  <c r="N22" i="9" s="1"/>
  <c r="F22" i="9"/>
  <c r="Q19" i="9"/>
  <c r="Q22" i="9" s="1"/>
  <c r="O19" i="9"/>
  <c r="O22" i="9" s="1"/>
  <c r="B21" i="9"/>
  <c r="B19" i="9"/>
  <c r="B22" i="9" s="1"/>
  <c r="K19" i="9"/>
  <c r="K22" i="9" s="1"/>
  <c r="G16" i="9"/>
  <c r="I15" i="9"/>
  <c r="G17" i="9"/>
  <c r="G20" i="9" s="1"/>
  <c r="E13" i="9"/>
  <c r="E15" i="9" s="1"/>
  <c r="D19" i="9"/>
  <c r="D22" i="9" s="1"/>
  <c r="B21" i="7"/>
  <c r="B19" i="7"/>
  <c r="B22" i="7" s="1"/>
  <c r="G13" i="7"/>
  <c r="G15" i="7" s="1"/>
  <c r="G21" i="7" s="1"/>
  <c r="N21" i="7"/>
  <c r="N19" i="7"/>
  <c r="N22" i="7" s="1"/>
  <c r="L22" i="7"/>
  <c r="E19" i="7"/>
  <c r="E22" i="7" s="1"/>
  <c r="F22" i="7"/>
  <c r="J21" i="7"/>
  <c r="J19" i="7"/>
  <c r="J22" i="7" s="1"/>
  <c r="M21" i="7"/>
  <c r="M19" i="7"/>
  <c r="M22" i="7" s="1"/>
  <c r="Q22" i="7"/>
  <c r="I21" i="7"/>
  <c r="I19" i="7"/>
  <c r="I22" i="7" s="1"/>
  <c r="L21" i="7"/>
  <c r="L19" i="7"/>
  <c r="R19" i="7"/>
  <c r="R21" i="7"/>
  <c r="R22" i="7"/>
  <c r="Q21" i="7"/>
  <c r="Q19" i="7"/>
  <c r="S21" i="7"/>
  <c r="S19" i="7"/>
  <c r="S22" i="7" s="1"/>
  <c r="T22" i="7"/>
  <c r="G22" i="7"/>
  <c r="U22" i="7"/>
  <c r="G10" i="7"/>
  <c r="F21" i="7"/>
  <c r="K13" i="7"/>
  <c r="K15" i="7" s="1"/>
  <c r="G16" i="7"/>
  <c r="G19" i="7" s="1"/>
  <c r="T19" i="7"/>
  <c r="U19" i="7"/>
  <c r="D19" i="7"/>
  <c r="D22" i="7" s="1"/>
  <c r="Q20" i="6"/>
  <c r="Q13" i="6"/>
  <c r="E19" i="9" l="1"/>
  <c r="E22" i="9" s="1"/>
  <c r="G19" i="9"/>
  <c r="G22" i="9" s="1"/>
  <c r="I21" i="9"/>
  <c r="I19" i="9"/>
  <c r="I22" i="9" s="1"/>
  <c r="K21" i="7"/>
  <c r="K19" i="7"/>
  <c r="K22" i="7" s="1"/>
  <c r="K17" i="6"/>
  <c r="K18" i="6"/>
  <c r="K16" i="6"/>
  <c r="K14" i="6"/>
  <c r="E14" i="6"/>
  <c r="G14" i="6" s="1"/>
  <c r="K9" i="6"/>
  <c r="K10" i="6"/>
  <c r="K11" i="6"/>
  <c r="K12" i="6"/>
  <c r="K8" i="6"/>
  <c r="J13" i="6" l="1"/>
  <c r="J15" i="6" s="1"/>
  <c r="R20" i="6"/>
  <c r="T20" i="6"/>
  <c r="U20" i="6"/>
  <c r="V20" i="6"/>
  <c r="T13" i="6"/>
  <c r="U13" i="6"/>
  <c r="V13" i="6"/>
  <c r="V15" i="6" s="1"/>
  <c r="V19" i="6" s="1"/>
  <c r="J19" i="6" l="1"/>
  <c r="J22" i="6" s="1"/>
  <c r="J21" i="6"/>
  <c r="V22" i="6"/>
  <c r="V21" i="6"/>
  <c r="U15" i="6"/>
  <c r="T15" i="6"/>
  <c r="O20" i="6"/>
  <c r="N20" i="6"/>
  <c r="M20" i="6"/>
  <c r="L20" i="6"/>
  <c r="I20" i="6"/>
  <c r="F20" i="6"/>
  <c r="D20" i="6"/>
  <c r="E18" i="6"/>
  <c r="G18" i="6" s="1"/>
  <c r="E17" i="6"/>
  <c r="E16" i="6"/>
  <c r="G16" i="6" s="1"/>
  <c r="R13" i="6"/>
  <c r="Q15" i="6" s="1"/>
  <c r="P15" i="6"/>
  <c r="O13" i="6"/>
  <c r="O15" i="6" s="1"/>
  <c r="O21" i="6" s="1"/>
  <c r="N13" i="6"/>
  <c r="N15" i="6" s="1"/>
  <c r="N21" i="6" s="1"/>
  <c r="M21" i="6"/>
  <c r="L21" i="6"/>
  <c r="I13" i="6"/>
  <c r="I15" i="6" s="1"/>
  <c r="I21" i="6" s="1"/>
  <c r="H13" i="6"/>
  <c r="F13" i="6"/>
  <c r="F15" i="6" s="1"/>
  <c r="F21" i="6" s="1"/>
  <c r="D21" i="6"/>
  <c r="E12" i="6"/>
  <c r="G12" i="6" s="1"/>
  <c r="E11" i="6"/>
  <c r="G11" i="6" s="1"/>
  <c r="E10" i="6"/>
  <c r="G10" i="6" s="1"/>
  <c r="E9" i="6"/>
  <c r="E8" i="6"/>
  <c r="G8" i="6" s="1"/>
  <c r="Q21" i="6" l="1"/>
  <c r="Q19" i="6"/>
  <c r="Q22" i="6" s="1"/>
  <c r="H15" i="6"/>
  <c r="K13" i="6"/>
  <c r="K15" i="6" s="1"/>
  <c r="K21" i="6" s="1"/>
  <c r="U19" i="6"/>
  <c r="U22" i="6" s="1"/>
  <c r="U21" i="6"/>
  <c r="R15" i="6"/>
  <c r="T19" i="6"/>
  <c r="T22" i="6" s="1"/>
  <c r="T21" i="6"/>
  <c r="E20" i="6"/>
  <c r="K20" i="6"/>
  <c r="G17" i="6"/>
  <c r="E13" i="6"/>
  <c r="E15" i="6" s="1"/>
  <c r="E21" i="6" s="1"/>
  <c r="G9" i="6"/>
  <c r="D19" i="6"/>
  <c r="D22" i="6" s="1"/>
  <c r="M19" i="6"/>
  <c r="M22" i="6" s="1"/>
  <c r="N19" i="6"/>
  <c r="N22" i="6" s="1"/>
  <c r="L19" i="6"/>
  <c r="L22" i="6" s="1"/>
  <c r="F19" i="6"/>
  <c r="F22" i="6" s="1"/>
  <c r="I19" i="6"/>
  <c r="I22" i="6" s="1"/>
  <c r="O19" i="6"/>
  <c r="O22" i="6" s="1"/>
  <c r="G20" i="6" l="1"/>
  <c r="G13" i="6"/>
  <c r="R19" i="6"/>
  <c r="R22" i="6" s="1"/>
  <c r="R21" i="6"/>
  <c r="K19" i="6"/>
  <c r="K22" i="6" s="1"/>
  <c r="E19" i="6"/>
  <c r="E22" i="6" s="1"/>
  <c r="G15" i="6" l="1"/>
  <c r="G19" i="6" s="1"/>
  <c r="G22" i="6" s="1"/>
  <c r="G21" i="6" l="1"/>
</calcChain>
</file>

<file path=xl/sharedStrings.xml><?xml version="1.0" encoding="utf-8"?>
<sst xmlns="http://schemas.openxmlformats.org/spreadsheetml/2006/main" count="273" uniqueCount="56">
  <si>
    <t>Indicador/servicio</t>
  </si>
  <si>
    <t>GINECOOBSTETRICIA</t>
  </si>
  <si>
    <t>TERAPIAS</t>
  </si>
  <si>
    <t>TOTAL</t>
  </si>
  <si>
    <t>SubObs</t>
  </si>
  <si>
    <t>Subtotal 1</t>
  </si>
  <si>
    <t>Subtotal 2</t>
  </si>
  <si>
    <t>UCIN</t>
  </si>
  <si>
    <t>UCIREN I Y II</t>
  </si>
  <si>
    <t>UCIA</t>
  </si>
  <si>
    <t xml:space="preserve">Cunero
 Transición </t>
  </si>
  <si>
    <t>Ingresos</t>
  </si>
  <si>
    <t xml:space="preserve">  Egresos por mejoría</t>
  </si>
  <si>
    <t xml:space="preserve">  Traslados</t>
  </si>
  <si>
    <t xml:space="preserve">  Altas voluntarias</t>
  </si>
  <si>
    <t xml:space="preserve">  Defunciones</t>
  </si>
  <si>
    <t xml:space="preserve">  Subtotal</t>
  </si>
  <si>
    <t xml:space="preserve">  Movimientos internos</t>
  </si>
  <si>
    <t>Egresos, total de</t>
  </si>
  <si>
    <t>Días estancia</t>
  </si>
  <si>
    <t>Días paciente</t>
  </si>
  <si>
    <t>Días cama</t>
  </si>
  <si>
    <t>Promedio días estancia</t>
  </si>
  <si>
    <t>Porcentaje de ocupación</t>
  </si>
  <si>
    <t>Indice de rotación</t>
  </si>
  <si>
    <t>Intervalo de sustitución</t>
  </si>
  <si>
    <t>Camas</t>
  </si>
  <si>
    <t>2o. Piso</t>
  </si>
  <si>
    <t>3er. Piso</t>
  </si>
  <si>
    <t>4o. Piso</t>
  </si>
  <si>
    <t>5o. Piso</t>
  </si>
  <si>
    <t>TIMN</t>
  </si>
  <si>
    <t>UTIA</t>
  </si>
  <si>
    <t>ADULTAS</t>
  </si>
  <si>
    <t>NEONATAL
3er. PISO</t>
  </si>
  <si>
    <t>NEON-URG-COV</t>
  </si>
  <si>
    <t>NEONATAL
2do. PISO</t>
  </si>
  <si>
    <t>ÁREAS COVID</t>
  </si>
  <si>
    <t>UCIN- Unidad de Cuidados Intensivos Neonatales; UCIREN I y II- Unidad de Cuidados Intermedios del Recién Nacido;  UCIA- Unidad de Cuidados Intensivos del Adulto;  TIMN- Terapia de Invasión Mínima del Neonato; UTIA - Unidad de Terapia Intermedia de Adultas
Por la pandemia por SARS-CoV2 hubo necesidad de reconvertir servicios, así el 3er. Piso se dedicó a recibir sólo neonatos COVID positivos, el 20 Piso se destinó a recibir tanto adultas como neonatos con sospecha de COVID, en tanto se reciben los resultados de la PCR.</t>
  </si>
  <si>
    <t>NEONATOLOGIA ALOJAMIENTO CONJUNTO</t>
  </si>
  <si>
    <t>INSTITUTO NACIONAL DE PERINATOLOGÍA
ESTADÍSTICA HOSPITALARIA, 2o. TRIMESTRE 2021 (abril a junio)</t>
  </si>
  <si>
    <t xml:space="preserve">ADULTAS
</t>
  </si>
  <si>
    <t>2o. Piso Adultas COVID</t>
  </si>
  <si>
    <t>GINECOOBSTETRICIA ALOJAMIENTO</t>
  </si>
  <si>
    <t>3er. piso
adultas
COVID</t>
  </si>
  <si>
    <t>INSTITUTO NACIONAL DE PERINATOLOGÍA
ESTADÍSTICA HOSPITALARIA, 3er.. TRIMESTRE 2022 (enero a septiembre)</t>
  </si>
  <si>
    <t>NEONATAL
3er. PISO COV</t>
  </si>
  <si>
    <t>NEONATAL
2do. PISO COV</t>
  </si>
  <si>
    <t xml:space="preserve">UCIN- Unidad de Cuidados Intensivos Neonatales; UCIREN I y II- Unidad de Cuidados Intermedios del Recién Nacido;  UCIA- Unidad de Cuidados Intensivos del Adulto;  TIMN- Terapia de Invasión Mínima del Neonato; UTIA - Unidad de Terapia Intermedia de Adultas
</t>
  </si>
  <si>
    <t>egresos23</t>
  </si>
  <si>
    <t>INSTITUTO NACIONAL DE PERINATOLOGÍA
ESTADÍSTICA HOSPITALARIA, 1er. TRIMESTRE 2023 (enero a marzo)</t>
  </si>
  <si>
    <t>ADULTAS
URGENCIAS COVID</t>
  </si>
  <si>
    <t>INSTITUTO NACIONAL DE PERINATOLOGÍA
ESTADÍSTICA HOSPITALARIA, 2o. TRIMESTRE 2023 (enero a junio)</t>
  </si>
  <si>
    <t>INSTITUTO NACIONAL DE PERINATOLOGÍA
ESTADÍSTICA HOSPITALARIA, 3er. TRIMESTRE 2023 (julio a septiembre)</t>
  </si>
  <si>
    <t>2do. piso
adultas
COVID</t>
  </si>
  <si>
    <t>INSTITUTO NACIONAL DE PERINATOLOGÍA
ESTADÍSTICA HOSPITALARIA, 4o.TRIMESTRE 2023 (enero a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</si>
</sst>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3" fontId="0" fillId="0" borderId="30" xfId="0" applyNumberFormat="1" applyFont="1" applyBorder="1" applyAlignment="1">
      <alignment horizontal="center" vertical="center"/>
    </xf>
    <xf numFmtId="3" fontId="0" fillId="2" borderId="30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165" fontId="0" fillId="2" borderId="8" xfId="0" applyNumberForma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/>
    </xf>
    <xf numFmtId="3" fontId="0" fillId="0" borderId="3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8" xfId="0" applyBorder="1"/>
    <xf numFmtId="0" fontId="0" fillId="0" borderId="33" xfId="0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33" xfId="0" applyFill="1" applyBorder="1" applyAlignment="1">
      <alignment horizontal="center" vertical="center" wrapText="1"/>
    </xf>
    <xf numFmtId="0" fontId="0" fillId="0" borderId="36" xfId="0" applyBorder="1"/>
    <xf numFmtId="0" fontId="0" fillId="0" borderId="38" xfId="0" applyBorder="1"/>
    <xf numFmtId="0" fontId="0" fillId="0" borderId="39" xfId="0" applyBorder="1"/>
    <xf numFmtId="3" fontId="0" fillId="0" borderId="34" xfId="0" applyNumberFormat="1" applyFont="1" applyBorder="1" applyAlignment="1">
      <alignment horizontal="center" vertical="center"/>
    </xf>
    <xf numFmtId="3" fontId="0" fillId="2" borderId="34" xfId="0" applyNumberFormat="1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0" borderId="33" xfId="0" applyNumberForma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1" fontId="1" fillId="2" borderId="40" xfId="0" applyNumberFormat="1" applyFont="1" applyFill="1" applyBorder="1" applyAlignment="1">
      <alignment horizontal="center" vertical="center" wrapText="1"/>
    </xf>
    <xf numFmtId="3" fontId="0" fillId="0" borderId="33" xfId="0" applyNumberForma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2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2" borderId="38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38" xfId="0" applyNumberForma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3" fontId="0" fillId="2" borderId="49" xfId="0" applyNumberFormat="1" applyFont="1" applyFill="1" applyBorder="1" applyAlignment="1">
      <alignment horizontal="center" vertical="center"/>
    </xf>
    <xf numFmtId="3" fontId="0" fillId="2" borderId="50" xfId="0" applyNumberFormat="1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164" fontId="0" fillId="2" borderId="51" xfId="0" applyNumberFormat="1" applyFill="1" applyBorder="1" applyAlignment="1">
      <alignment horizontal="center" vertical="center"/>
    </xf>
    <xf numFmtId="164" fontId="0" fillId="2" borderId="51" xfId="0" applyNumberForma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1" fontId="0" fillId="2" borderId="8" xfId="0" applyNumberFormat="1" applyFill="1" applyBorder="1" applyAlignment="1">
      <alignment horizontal="center" vertical="center"/>
    </xf>
    <xf numFmtId="1" fontId="0" fillId="2" borderId="38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51" xfId="0" applyNumberFormat="1" applyFill="1" applyBorder="1" applyAlignment="1">
      <alignment horizontal="center" vertical="center"/>
    </xf>
    <xf numFmtId="164" fontId="0" fillId="2" borderId="54" xfId="0" applyNumberFormat="1" applyFill="1" applyBorder="1" applyAlignment="1">
      <alignment horizontal="center" vertical="center"/>
    </xf>
    <xf numFmtId="164" fontId="0" fillId="2" borderId="54" xfId="0" applyNumberForma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1" fontId="0" fillId="2" borderId="54" xfId="0" applyNumberFormat="1" applyFill="1" applyBorder="1" applyAlignment="1">
      <alignment horizontal="center" vertical="center" wrapText="1"/>
    </xf>
    <xf numFmtId="1" fontId="0" fillId="2" borderId="54" xfId="0" applyNumberFormat="1" applyFill="1" applyBorder="1" applyAlignment="1">
      <alignment horizontal="center" vertical="center"/>
    </xf>
    <xf numFmtId="1" fontId="0" fillId="2" borderId="58" xfId="0" applyNumberForma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0" fillId="0" borderId="3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0" fillId="0" borderId="38" xfId="0" applyNumberFormat="1" applyFill="1" applyBorder="1" applyAlignment="1">
      <alignment horizontal="center"/>
    </xf>
    <xf numFmtId="3" fontId="0" fillId="0" borderId="48" xfId="0" applyNumberFormat="1" applyFont="1" applyBorder="1" applyAlignment="1">
      <alignment horizontal="center" vertical="center"/>
    </xf>
    <xf numFmtId="3" fontId="0" fillId="0" borderId="49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3" fontId="0" fillId="0" borderId="38" xfId="0" applyNumberFormat="1" applyFill="1" applyBorder="1" applyAlignment="1">
      <alignment horizontal="center" vertical="center"/>
    </xf>
    <xf numFmtId="3" fontId="0" fillId="0" borderId="48" xfId="0" applyNumberFormat="1" applyFont="1" applyFill="1" applyBorder="1" applyAlignment="1">
      <alignment horizontal="center" vertical="center"/>
    </xf>
    <xf numFmtId="3" fontId="0" fillId="0" borderId="49" xfId="0" applyNumberFormat="1" applyFont="1" applyFill="1" applyBorder="1" applyAlignment="1">
      <alignment horizontal="center" vertical="center"/>
    </xf>
    <xf numFmtId="3" fontId="0" fillId="0" borderId="50" xfId="0" applyNumberFormat="1" applyFont="1" applyFill="1" applyBorder="1" applyAlignment="1">
      <alignment horizontal="center" vertical="center"/>
    </xf>
    <xf numFmtId="3" fontId="0" fillId="0" borderId="52" xfId="0" applyNumberFormat="1" applyFont="1" applyFill="1" applyBorder="1" applyAlignment="1">
      <alignment horizontal="center" vertical="center"/>
    </xf>
    <xf numFmtId="3" fontId="0" fillId="0" borderId="39" xfId="0" applyNumberFormat="1" applyFont="1" applyFill="1" applyBorder="1" applyAlignment="1">
      <alignment horizontal="center" vertical="center"/>
    </xf>
    <xf numFmtId="3" fontId="0" fillId="0" borderId="40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5"/>
  <sheetViews>
    <sheetView zoomScale="93" zoomScaleNormal="93" workbookViewId="0">
      <selection activeCell="V26" sqref="V26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3" x14ac:dyDescent="0.25">
      <c r="A1" s="124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6"/>
    </row>
    <row r="2" spans="1:23" ht="15.75" thickBot="1" x14ac:dyDescent="0.3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9"/>
    </row>
    <row r="3" spans="1:2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</row>
    <row r="4" spans="1:2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</row>
    <row r="5" spans="1:23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</row>
    <row r="6" spans="1:23" ht="15.75" customHeight="1" thickBot="1" x14ac:dyDescent="0.3">
      <c r="A6" s="130" t="s">
        <v>0</v>
      </c>
      <c r="B6" s="132" t="s">
        <v>43</v>
      </c>
      <c r="C6" s="133"/>
      <c r="D6" s="133"/>
      <c r="E6" s="133"/>
      <c r="F6" s="133"/>
      <c r="G6" s="134"/>
      <c r="H6" s="135" t="s">
        <v>39</v>
      </c>
      <c r="I6" s="133"/>
      <c r="J6" s="136"/>
      <c r="K6" s="134"/>
      <c r="L6" s="137" t="s">
        <v>2</v>
      </c>
      <c r="M6" s="138"/>
      <c r="N6" s="138"/>
      <c r="O6" s="138"/>
      <c r="P6" s="139"/>
      <c r="Q6" s="7"/>
      <c r="R6" s="118" t="s">
        <v>37</v>
      </c>
      <c r="S6" s="119"/>
      <c r="T6" s="119"/>
      <c r="U6" s="119"/>
      <c r="V6" s="120"/>
      <c r="W6" s="116" t="s">
        <v>3</v>
      </c>
    </row>
    <row r="7" spans="1:23" ht="45.75" thickBot="1" x14ac:dyDescent="0.3">
      <c r="A7" s="131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51</v>
      </c>
      <c r="S7" s="10" t="s">
        <v>42</v>
      </c>
      <c r="T7" s="10" t="s">
        <v>34</v>
      </c>
      <c r="U7" s="10" t="s">
        <v>35</v>
      </c>
      <c r="V7" s="10" t="s">
        <v>36</v>
      </c>
      <c r="W7" s="117"/>
    </row>
    <row r="8" spans="1:23" x14ac:dyDescent="0.25">
      <c r="A8" s="4" t="s">
        <v>11</v>
      </c>
      <c r="B8" s="9">
        <v>0</v>
      </c>
      <c r="C8" s="12">
        <v>0</v>
      </c>
      <c r="D8" s="9">
        <v>496</v>
      </c>
      <c r="E8" s="16">
        <f>SUM(B8:D8)</f>
        <v>496</v>
      </c>
      <c r="F8" s="13">
        <v>342</v>
      </c>
      <c r="G8" s="17">
        <f>E8+F8</f>
        <v>838</v>
      </c>
      <c r="H8" s="13">
        <v>0</v>
      </c>
      <c r="I8" s="13">
        <v>404</v>
      </c>
      <c r="J8" s="13">
        <v>0</v>
      </c>
      <c r="K8" s="17">
        <f>H8+I8+J8</f>
        <v>404</v>
      </c>
      <c r="L8" s="12">
        <v>59</v>
      </c>
      <c r="M8" s="12">
        <v>107</v>
      </c>
      <c r="N8" s="12">
        <v>69</v>
      </c>
      <c r="O8" s="12">
        <v>152</v>
      </c>
      <c r="P8" s="12">
        <v>13</v>
      </c>
      <c r="Q8" s="12">
        <v>0</v>
      </c>
      <c r="R8" s="15">
        <v>0</v>
      </c>
      <c r="S8" s="20">
        <v>274</v>
      </c>
      <c r="T8" s="20">
        <v>0</v>
      </c>
      <c r="U8" s="20">
        <v>3</v>
      </c>
      <c r="V8" s="20">
        <v>0</v>
      </c>
      <c r="W8" s="18">
        <v>16</v>
      </c>
    </row>
    <row r="9" spans="1:23" x14ac:dyDescent="0.25">
      <c r="A9" s="5" t="s">
        <v>12</v>
      </c>
      <c r="B9" s="12">
        <v>0</v>
      </c>
      <c r="C9" s="12">
        <v>0</v>
      </c>
      <c r="D9" s="9">
        <v>463</v>
      </c>
      <c r="E9" s="16">
        <f t="shared" ref="E9:E18" si="0">SUM(B9:D9)</f>
        <v>463</v>
      </c>
      <c r="F9" s="13">
        <v>317</v>
      </c>
      <c r="G9" s="17">
        <f t="shared" ref="G9:G18" si="1">E9+F9</f>
        <v>780</v>
      </c>
      <c r="H9" s="13">
        <v>0</v>
      </c>
      <c r="I9" s="13">
        <v>467</v>
      </c>
      <c r="J9" s="13">
        <v>0</v>
      </c>
      <c r="K9" s="17">
        <f t="shared" ref="K9:K13" si="2">H9+I9+J9</f>
        <v>467</v>
      </c>
      <c r="L9" s="12">
        <v>2</v>
      </c>
      <c r="M9" s="12">
        <v>79</v>
      </c>
      <c r="N9" s="12">
        <v>1</v>
      </c>
      <c r="O9" s="12">
        <v>81</v>
      </c>
      <c r="P9" s="12">
        <v>0</v>
      </c>
      <c r="Q9" s="12">
        <v>0</v>
      </c>
      <c r="R9" s="15">
        <v>0</v>
      </c>
      <c r="S9" s="20">
        <v>168</v>
      </c>
      <c r="T9" s="20">
        <v>0</v>
      </c>
      <c r="U9" s="20">
        <v>0</v>
      </c>
      <c r="V9" s="20">
        <v>0</v>
      </c>
      <c r="W9" s="18">
        <v>3</v>
      </c>
    </row>
    <row r="10" spans="1:23" x14ac:dyDescent="0.25">
      <c r="A10" s="5" t="s">
        <v>13</v>
      </c>
      <c r="B10" s="12">
        <v>0</v>
      </c>
      <c r="C10" s="12">
        <v>0</v>
      </c>
      <c r="D10" s="9">
        <v>0</v>
      </c>
      <c r="E10" s="16">
        <f t="shared" si="0"/>
        <v>0</v>
      </c>
      <c r="F10" s="13">
        <v>1</v>
      </c>
      <c r="G10" s="17">
        <f t="shared" si="1"/>
        <v>1</v>
      </c>
      <c r="H10" s="13">
        <v>0</v>
      </c>
      <c r="I10" s="13">
        <v>0</v>
      </c>
      <c r="J10" s="13">
        <v>0</v>
      </c>
      <c r="K10" s="17">
        <f t="shared" si="2"/>
        <v>0</v>
      </c>
      <c r="L10" s="12">
        <v>1</v>
      </c>
      <c r="M10" s="12">
        <v>2</v>
      </c>
      <c r="N10" s="12">
        <v>3</v>
      </c>
      <c r="O10" s="12">
        <v>1</v>
      </c>
      <c r="P10" s="12">
        <v>5</v>
      </c>
      <c r="Q10" s="12">
        <v>0</v>
      </c>
      <c r="R10" s="15">
        <v>0</v>
      </c>
      <c r="S10" s="20">
        <v>0</v>
      </c>
      <c r="T10" s="20">
        <v>0</v>
      </c>
      <c r="U10" s="20">
        <v>0</v>
      </c>
      <c r="V10" s="20">
        <v>0</v>
      </c>
      <c r="W10" s="18">
        <v>0</v>
      </c>
    </row>
    <row r="11" spans="1:23" x14ac:dyDescent="0.25">
      <c r="A11" s="5" t="s">
        <v>14</v>
      </c>
      <c r="B11" s="12">
        <v>0</v>
      </c>
      <c r="C11" s="12">
        <v>0</v>
      </c>
      <c r="D11" s="9">
        <v>0</v>
      </c>
      <c r="E11" s="16">
        <f t="shared" si="0"/>
        <v>0</v>
      </c>
      <c r="F11" s="13">
        <v>1</v>
      </c>
      <c r="G11" s="17">
        <f t="shared" si="1"/>
        <v>1</v>
      </c>
      <c r="H11" s="13">
        <v>0</v>
      </c>
      <c r="I11" s="13">
        <v>1</v>
      </c>
      <c r="J11" s="13">
        <v>0</v>
      </c>
      <c r="K11" s="17">
        <f t="shared" si="2"/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5">
        <v>0</v>
      </c>
      <c r="S11" s="20">
        <v>3</v>
      </c>
      <c r="T11" s="20">
        <v>0</v>
      </c>
      <c r="U11" s="20">
        <v>0</v>
      </c>
      <c r="V11" s="20">
        <v>0</v>
      </c>
      <c r="W11" s="18">
        <v>0</v>
      </c>
    </row>
    <row r="12" spans="1:23" x14ac:dyDescent="0.25">
      <c r="A12" s="5" t="s">
        <v>15</v>
      </c>
      <c r="B12" s="12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1</v>
      </c>
      <c r="J12" s="13">
        <v>0</v>
      </c>
      <c r="K12" s="17">
        <f t="shared" si="2"/>
        <v>1</v>
      </c>
      <c r="L12" s="12">
        <v>8</v>
      </c>
      <c r="M12" s="12">
        <v>1</v>
      </c>
      <c r="N12" s="12">
        <v>0</v>
      </c>
      <c r="O12" s="12">
        <v>2</v>
      </c>
      <c r="P12" s="12">
        <v>8</v>
      </c>
      <c r="Q12" s="12">
        <v>0</v>
      </c>
      <c r="R12" s="15">
        <v>0</v>
      </c>
      <c r="S12" s="20">
        <v>0</v>
      </c>
      <c r="T12" s="20">
        <v>0</v>
      </c>
      <c r="U12" s="20">
        <v>0</v>
      </c>
      <c r="V12" s="20">
        <v>0</v>
      </c>
      <c r="W12" s="18">
        <v>0</v>
      </c>
    </row>
    <row r="13" spans="1:23" x14ac:dyDescent="0.25">
      <c r="A13" s="66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463</v>
      </c>
      <c r="E13" s="16">
        <f t="shared" si="3"/>
        <v>463</v>
      </c>
      <c r="F13" s="16">
        <f t="shared" si="3"/>
        <v>319</v>
      </c>
      <c r="G13" s="16">
        <f t="shared" si="3"/>
        <v>782</v>
      </c>
      <c r="H13" s="16">
        <f t="shared" si="3"/>
        <v>0</v>
      </c>
      <c r="I13" s="16">
        <f t="shared" si="3"/>
        <v>469</v>
      </c>
      <c r="J13" s="16">
        <f t="shared" si="3"/>
        <v>0</v>
      </c>
      <c r="K13" s="17">
        <f t="shared" si="2"/>
        <v>469</v>
      </c>
      <c r="L13" s="16">
        <f t="shared" si="3"/>
        <v>11</v>
      </c>
      <c r="M13" s="16">
        <f t="shared" si="3"/>
        <v>82</v>
      </c>
      <c r="N13" s="16">
        <f t="shared" si="3"/>
        <v>4</v>
      </c>
      <c r="O13" s="16">
        <f t="shared" si="3"/>
        <v>84</v>
      </c>
      <c r="P13" s="16">
        <v>0</v>
      </c>
      <c r="Q13" s="16">
        <f t="shared" ref="Q13:W13" si="4">SUM(Q9:Q12)</f>
        <v>0</v>
      </c>
      <c r="R13" s="16">
        <f t="shared" si="4"/>
        <v>0</v>
      </c>
      <c r="S13" s="16">
        <f t="shared" si="4"/>
        <v>171</v>
      </c>
      <c r="T13" s="16">
        <f t="shared" si="4"/>
        <v>0</v>
      </c>
      <c r="U13" s="16">
        <f t="shared" si="4"/>
        <v>0</v>
      </c>
      <c r="V13" s="16">
        <f t="shared" si="4"/>
        <v>0</v>
      </c>
      <c r="W13" s="16">
        <f t="shared" si="4"/>
        <v>3</v>
      </c>
    </row>
    <row r="14" spans="1:23" x14ac:dyDescent="0.25">
      <c r="A14" s="5" t="s">
        <v>17</v>
      </c>
      <c r="B14" s="12">
        <v>0</v>
      </c>
      <c r="C14" s="12">
        <v>0</v>
      </c>
      <c r="D14" s="12">
        <v>32</v>
      </c>
      <c r="E14" s="16">
        <f t="shared" si="0"/>
        <v>32</v>
      </c>
      <c r="F14" s="13">
        <v>16</v>
      </c>
      <c r="G14" s="17">
        <f t="shared" si="1"/>
        <v>48</v>
      </c>
      <c r="H14" s="13">
        <v>0</v>
      </c>
      <c r="I14" s="13">
        <v>48</v>
      </c>
      <c r="J14" s="13">
        <v>0</v>
      </c>
      <c r="K14" s="17">
        <f>H14+I14+J14</f>
        <v>48</v>
      </c>
      <c r="L14" s="12">
        <v>48</v>
      </c>
      <c r="M14" s="12">
        <v>31</v>
      </c>
      <c r="N14" s="12">
        <v>65</v>
      </c>
      <c r="O14" s="12">
        <v>71</v>
      </c>
      <c r="P14" s="12">
        <v>0</v>
      </c>
      <c r="Q14" s="15">
        <v>0</v>
      </c>
      <c r="R14" s="15">
        <v>0</v>
      </c>
      <c r="S14" s="20">
        <v>97</v>
      </c>
      <c r="T14" s="20">
        <v>0</v>
      </c>
      <c r="U14" s="20">
        <v>3</v>
      </c>
      <c r="V14" s="20">
        <v>0</v>
      </c>
      <c r="W14" s="18">
        <v>13</v>
      </c>
    </row>
    <row r="15" spans="1:23" x14ac:dyDescent="0.25">
      <c r="A15" s="66" t="s">
        <v>18</v>
      </c>
      <c r="B15" s="16">
        <f>SUM(B13:B14)</f>
        <v>0</v>
      </c>
      <c r="C15" s="16">
        <f t="shared" ref="C15:U15" si="5">SUM(C13:C14)</f>
        <v>0</v>
      </c>
      <c r="D15" s="16">
        <f t="shared" si="5"/>
        <v>495</v>
      </c>
      <c r="E15" s="16">
        <f t="shared" si="5"/>
        <v>495</v>
      </c>
      <c r="F15" s="16">
        <f t="shared" si="5"/>
        <v>335</v>
      </c>
      <c r="G15" s="16">
        <f t="shared" si="5"/>
        <v>830</v>
      </c>
      <c r="H15" s="16">
        <f t="shared" si="5"/>
        <v>0</v>
      </c>
      <c r="I15" s="16">
        <f t="shared" si="5"/>
        <v>517</v>
      </c>
      <c r="J15" s="16">
        <f t="shared" si="5"/>
        <v>0</v>
      </c>
      <c r="K15" s="16">
        <f t="shared" si="5"/>
        <v>517</v>
      </c>
      <c r="L15" s="16">
        <f t="shared" si="5"/>
        <v>59</v>
      </c>
      <c r="M15" s="16">
        <f t="shared" si="5"/>
        <v>113</v>
      </c>
      <c r="N15" s="16">
        <f t="shared" si="5"/>
        <v>69</v>
      </c>
      <c r="O15" s="16">
        <f t="shared" si="5"/>
        <v>155</v>
      </c>
      <c r="P15" s="16">
        <f t="shared" si="5"/>
        <v>0</v>
      </c>
      <c r="Q15" s="16">
        <f t="shared" si="5"/>
        <v>0</v>
      </c>
      <c r="R15" s="16">
        <f t="shared" si="5"/>
        <v>0</v>
      </c>
      <c r="S15" s="16">
        <f t="shared" si="5"/>
        <v>268</v>
      </c>
      <c r="T15" s="16">
        <f t="shared" si="5"/>
        <v>0</v>
      </c>
      <c r="U15" s="16">
        <f t="shared" si="5"/>
        <v>3</v>
      </c>
      <c r="V15" s="16">
        <f>SUM(V13:V14)</f>
        <v>0</v>
      </c>
      <c r="W15" s="16">
        <f>SUM(W13:W14)</f>
        <v>16</v>
      </c>
    </row>
    <row r="16" spans="1:23" x14ac:dyDescent="0.25">
      <c r="A16" s="5" t="s">
        <v>19</v>
      </c>
      <c r="B16" s="12">
        <v>0</v>
      </c>
      <c r="C16" s="12">
        <v>0</v>
      </c>
      <c r="D16" s="30">
        <v>1063</v>
      </c>
      <c r="E16" s="16">
        <f t="shared" si="0"/>
        <v>1063</v>
      </c>
      <c r="F16" s="13">
        <v>821</v>
      </c>
      <c r="G16" s="17">
        <f t="shared" si="1"/>
        <v>1884</v>
      </c>
      <c r="H16" s="13">
        <v>0</v>
      </c>
      <c r="I16" s="13">
        <v>598</v>
      </c>
      <c r="J16" s="13">
        <v>0</v>
      </c>
      <c r="K16" s="17">
        <f>H16+I16+J16</f>
        <v>598</v>
      </c>
      <c r="L16" s="12">
        <v>1585</v>
      </c>
      <c r="M16" s="12">
        <v>3737</v>
      </c>
      <c r="N16" s="12">
        <v>119</v>
      </c>
      <c r="O16" s="12">
        <v>803</v>
      </c>
      <c r="P16" s="12">
        <v>15</v>
      </c>
      <c r="Q16" s="12">
        <v>0</v>
      </c>
      <c r="R16" s="20">
        <v>0</v>
      </c>
      <c r="S16" s="20">
        <v>637</v>
      </c>
      <c r="T16" s="20">
        <v>0</v>
      </c>
      <c r="U16" s="20">
        <v>144</v>
      </c>
      <c r="V16" s="20">
        <v>0</v>
      </c>
      <c r="W16" s="25">
        <v>10</v>
      </c>
    </row>
    <row r="17" spans="1:23" x14ac:dyDescent="0.25">
      <c r="A17" s="5" t="s">
        <v>20</v>
      </c>
      <c r="B17" s="12">
        <v>0</v>
      </c>
      <c r="C17" s="12">
        <v>0</v>
      </c>
      <c r="D17" s="30">
        <v>1147</v>
      </c>
      <c r="E17" s="16">
        <f t="shared" si="0"/>
        <v>1147</v>
      </c>
      <c r="F17" s="31">
        <v>1145</v>
      </c>
      <c r="G17" s="17">
        <f t="shared" si="1"/>
        <v>2292</v>
      </c>
      <c r="H17" s="13">
        <v>0</v>
      </c>
      <c r="I17" s="13">
        <v>767</v>
      </c>
      <c r="J17" s="13">
        <v>0</v>
      </c>
      <c r="K17" s="17">
        <f t="shared" ref="K17:K18" si="6">H17+I17+J17</f>
        <v>767</v>
      </c>
      <c r="L17" s="12">
        <v>1309</v>
      </c>
      <c r="M17" s="12">
        <v>3836</v>
      </c>
      <c r="N17" s="12">
        <v>121</v>
      </c>
      <c r="O17" s="30">
        <v>1080</v>
      </c>
      <c r="P17" s="12">
        <v>9</v>
      </c>
      <c r="Q17" s="12">
        <v>0</v>
      </c>
      <c r="R17" s="20">
        <v>0</v>
      </c>
      <c r="S17" s="20">
        <v>826</v>
      </c>
      <c r="T17" s="20">
        <v>0</v>
      </c>
      <c r="U17" s="20">
        <v>71</v>
      </c>
      <c r="V17" s="20">
        <v>0</v>
      </c>
      <c r="W17" s="18">
        <v>7</v>
      </c>
    </row>
    <row r="18" spans="1:23" x14ac:dyDescent="0.25">
      <c r="A18" s="5" t="s">
        <v>21</v>
      </c>
      <c r="B18" s="12">
        <v>0</v>
      </c>
      <c r="C18" s="12">
        <v>0</v>
      </c>
      <c r="D18" s="30">
        <v>1800</v>
      </c>
      <c r="E18" s="16">
        <f t="shared" si="0"/>
        <v>1800</v>
      </c>
      <c r="F18" s="31">
        <v>1890</v>
      </c>
      <c r="G18" s="17">
        <f t="shared" si="1"/>
        <v>3690</v>
      </c>
      <c r="H18" s="13">
        <v>0</v>
      </c>
      <c r="I18" s="13">
        <v>1800</v>
      </c>
      <c r="J18" s="13">
        <v>0</v>
      </c>
      <c r="K18" s="17">
        <f t="shared" si="6"/>
        <v>1800</v>
      </c>
      <c r="L18" s="12">
        <v>1440</v>
      </c>
      <c r="M18" s="12">
        <v>4050</v>
      </c>
      <c r="N18" s="12">
        <v>360</v>
      </c>
      <c r="O18" s="12">
        <v>1111</v>
      </c>
      <c r="P18" s="12">
        <v>90</v>
      </c>
      <c r="Q18" s="12">
        <v>0</v>
      </c>
      <c r="R18" s="20">
        <v>0</v>
      </c>
      <c r="S18" s="20">
        <v>1980</v>
      </c>
      <c r="T18" s="20">
        <v>0</v>
      </c>
      <c r="U18" s="20">
        <v>84</v>
      </c>
      <c r="V18" s="20">
        <v>0</v>
      </c>
      <c r="W18" s="18">
        <v>649</v>
      </c>
    </row>
    <row r="19" spans="1:23" x14ac:dyDescent="0.25">
      <c r="A19" s="5" t="s">
        <v>22</v>
      </c>
      <c r="B19" s="11">
        <v>0</v>
      </c>
      <c r="C19" s="11">
        <v>0</v>
      </c>
      <c r="D19" s="11">
        <f t="shared" ref="D19:O19" si="7">D16/D15</f>
        <v>2.1474747474747473</v>
      </c>
      <c r="E19" s="11">
        <f t="shared" si="7"/>
        <v>2.1474747474747473</v>
      </c>
      <c r="F19" s="11">
        <f t="shared" si="7"/>
        <v>2.4507462686567165</v>
      </c>
      <c r="G19" s="11">
        <f t="shared" si="7"/>
        <v>2.269879518072289</v>
      </c>
      <c r="H19" s="11">
        <v>0</v>
      </c>
      <c r="I19" s="11">
        <f t="shared" si="7"/>
        <v>1.1566731141199227</v>
      </c>
      <c r="J19" s="11" t="e">
        <f t="shared" ref="J19" si="8">J16/J15</f>
        <v>#DIV/0!</v>
      </c>
      <c r="K19" s="11">
        <f t="shared" si="7"/>
        <v>1.1566731141199227</v>
      </c>
      <c r="L19" s="11">
        <f t="shared" si="7"/>
        <v>26.864406779661017</v>
      </c>
      <c r="M19" s="11">
        <f t="shared" si="7"/>
        <v>33.070796460176993</v>
      </c>
      <c r="N19" s="11">
        <f t="shared" si="7"/>
        <v>1.7246376811594204</v>
      </c>
      <c r="O19" s="11">
        <f t="shared" si="7"/>
        <v>5.1806451612903226</v>
      </c>
      <c r="P19" s="11">
        <v>0</v>
      </c>
      <c r="Q19" s="11" t="e">
        <f t="shared" ref="Q19" si="9">Q16/Q15</f>
        <v>#DIV/0!</v>
      </c>
      <c r="R19" s="11" t="e">
        <f t="shared" ref="R19:W19" si="10">R16/R15</f>
        <v>#DIV/0!</v>
      </c>
      <c r="S19" s="11">
        <f t="shared" ref="S19" si="11">S16/S15</f>
        <v>2.3768656716417911</v>
      </c>
      <c r="T19" s="11" t="e">
        <f t="shared" si="10"/>
        <v>#DIV/0!</v>
      </c>
      <c r="U19" s="11">
        <f t="shared" si="10"/>
        <v>48</v>
      </c>
      <c r="V19" s="11" t="e">
        <f t="shared" si="10"/>
        <v>#DIV/0!</v>
      </c>
      <c r="W19" s="11">
        <f t="shared" si="10"/>
        <v>0.625</v>
      </c>
    </row>
    <row r="20" spans="1:23" x14ac:dyDescent="0.25">
      <c r="A20" s="5" t="s">
        <v>23</v>
      </c>
      <c r="B20" s="11">
        <v>0</v>
      </c>
      <c r="C20" s="11">
        <v>0</v>
      </c>
      <c r="D20" s="11">
        <f t="shared" ref="D20:O20" si="12">D17/D18*100</f>
        <v>63.722222222222221</v>
      </c>
      <c r="E20" s="11">
        <f t="shared" si="12"/>
        <v>63.722222222222221</v>
      </c>
      <c r="F20" s="11">
        <f t="shared" si="12"/>
        <v>60.582010582010582</v>
      </c>
      <c r="G20" s="11">
        <f t="shared" si="12"/>
        <v>62.113821138211378</v>
      </c>
      <c r="H20" s="11">
        <v>0</v>
      </c>
      <c r="I20" s="11">
        <f t="shared" si="12"/>
        <v>42.611111111111114</v>
      </c>
      <c r="J20" s="11" t="e">
        <f t="shared" ref="J20" si="13">J17/J18*100</f>
        <v>#DIV/0!</v>
      </c>
      <c r="K20" s="11">
        <f t="shared" si="12"/>
        <v>42.611111111111114</v>
      </c>
      <c r="L20" s="11">
        <f t="shared" si="12"/>
        <v>90.902777777777771</v>
      </c>
      <c r="M20" s="11">
        <f t="shared" si="12"/>
        <v>94.716049382716051</v>
      </c>
      <c r="N20" s="11">
        <f t="shared" si="12"/>
        <v>33.611111111111114</v>
      </c>
      <c r="O20" s="11">
        <f t="shared" si="12"/>
        <v>97.209720972097216</v>
      </c>
      <c r="P20" s="11">
        <v>0</v>
      </c>
      <c r="Q20" s="11" t="e">
        <f t="shared" ref="Q20" si="14">Q17/Q18*100</f>
        <v>#DIV/0!</v>
      </c>
      <c r="R20" s="11" t="e">
        <f t="shared" ref="R20:W20" si="15">R17/R18*100</f>
        <v>#DIV/0!</v>
      </c>
      <c r="S20" s="11">
        <f t="shared" ref="S20" si="16">S17/S18*100</f>
        <v>41.717171717171716</v>
      </c>
      <c r="T20" s="11" t="e">
        <f t="shared" si="15"/>
        <v>#DIV/0!</v>
      </c>
      <c r="U20" s="11">
        <f t="shared" si="15"/>
        <v>84.523809523809518</v>
      </c>
      <c r="V20" s="11" t="e">
        <f t="shared" si="15"/>
        <v>#DIV/0!</v>
      </c>
      <c r="W20" s="11">
        <f t="shared" si="15"/>
        <v>1.078582434514638</v>
      </c>
    </row>
    <row r="21" spans="1:23" x14ac:dyDescent="0.25">
      <c r="A21" s="5" t="s">
        <v>24</v>
      </c>
      <c r="B21" s="11">
        <v>0</v>
      </c>
      <c r="C21" s="11">
        <v>0</v>
      </c>
      <c r="D21" s="11">
        <f t="shared" ref="D21:W21" si="17">D15/D23</f>
        <v>24.75</v>
      </c>
      <c r="E21" s="11">
        <f t="shared" si="17"/>
        <v>24.75</v>
      </c>
      <c r="F21" s="11">
        <f t="shared" si="17"/>
        <v>15.952380952380953</v>
      </c>
      <c r="G21" s="11">
        <f t="shared" si="17"/>
        <v>20.243902439024389</v>
      </c>
      <c r="H21" s="11">
        <v>0</v>
      </c>
      <c r="I21" s="11">
        <f t="shared" si="17"/>
        <v>25.85</v>
      </c>
      <c r="J21" s="11" t="e">
        <f t="shared" si="17"/>
        <v>#DIV/0!</v>
      </c>
      <c r="K21" s="11">
        <f t="shared" si="17"/>
        <v>25.85</v>
      </c>
      <c r="L21" s="11">
        <f t="shared" si="17"/>
        <v>3.6875</v>
      </c>
      <c r="M21" s="11">
        <f t="shared" si="17"/>
        <v>2.5111111111111111</v>
      </c>
      <c r="N21" s="11">
        <f t="shared" si="17"/>
        <v>17.25</v>
      </c>
      <c r="O21" s="11">
        <f t="shared" si="17"/>
        <v>12.916666666666666</v>
      </c>
      <c r="P21" s="11">
        <v>0</v>
      </c>
      <c r="Q21" s="11">
        <f t="shared" si="17"/>
        <v>0</v>
      </c>
      <c r="R21" s="11" t="e">
        <f t="shared" si="17"/>
        <v>#DIV/0!</v>
      </c>
      <c r="S21" s="11">
        <f t="shared" ref="S21" si="18">S15/S23</f>
        <v>12.181818181818182</v>
      </c>
      <c r="T21" s="11">
        <f t="shared" si="17"/>
        <v>0</v>
      </c>
      <c r="U21" s="11" t="e">
        <f t="shared" si="17"/>
        <v>#DIV/0!</v>
      </c>
      <c r="V21" s="11">
        <f t="shared" si="17"/>
        <v>0</v>
      </c>
      <c r="W21" s="11">
        <f t="shared" si="17"/>
        <v>9.4117647058823528E-2</v>
      </c>
    </row>
    <row r="22" spans="1:23" x14ac:dyDescent="0.25">
      <c r="A22" s="5" t="s">
        <v>25</v>
      </c>
      <c r="B22" s="11">
        <v>0</v>
      </c>
      <c r="C22" s="11">
        <v>0</v>
      </c>
      <c r="D22" s="11">
        <f t="shared" ref="D22:O22" si="19">((100-D20)*D19)/D20</f>
        <v>1.2225815258073323</v>
      </c>
      <c r="E22" s="11">
        <f t="shared" si="19"/>
        <v>1.2225815258073323</v>
      </c>
      <c r="F22" s="11">
        <f t="shared" si="19"/>
        <v>1.5945903669425796</v>
      </c>
      <c r="G22" s="11">
        <f t="shared" si="19"/>
        <v>1.3845076641645115</v>
      </c>
      <c r="H22" s="11">
        <v>0</v>
      </c>
      <c r="I22" s="11">
        <f t="shared" si="19"/>
        <v>1.557813985509622</v>
      </c>
      <c r="J22" s="11" t="e">
        <f t="shared" ref="J22" si="20">((100-J20)*J19)/J20</f>
        <v>#DIV/0!</v>
      </c>
      <c r="K22" s="11">
        <f t="shared" si="19"/>
        <v>1.557813985509622</v>
      </c>
      <c r="L22" s="11">
        <f t="shared" si="19"/>
        <v>2.6884929626704324</v>
      </c>
      <c r="M22" s="11">
        <f t="shared" si="19"/>
        <v>1.8449297295302072</v>
      </c>
      <c r="N22" s="11">
        <f t="shared" si="19"/>
        <v>3.4065157503892678</v>
      </c>
      <c r="O22" s="11">
        <f t="shared" si="19"/>
        <v>0.14870370370370337</v>
      </c>
      <c r="P22" s="11">
        <v>0</v>
      </c>
      <c r="Q22" s="14" t="e">
        <f>((100-Q20)*Q19)/Q20</f>
        <v>#DIV/0!</v>
      </c>
      <c r="R22" s="14" t="e">
        <f t="shared" ref="R22:W22" si="21">((100-R20)*R19)/R20</f>
        <v>#DIV/0!</v>
      </c>
      <c r="S22" s="14">
        <f t="shared" ref="S22" si="22">((100-S20)*S19)/S20</f>
        <v>3.320705793068556</v>
      </c>
      <c r="T22" s="14" t="e">
        <f t="shared" si="21"/>
        <v>#DIV/0!</v>
      </c>
      <c r="U22" s="14">
        <f t="shared" si="21"/>
        <v>8.7887323943662015</v>
      </c>
      <c r="V22" s="14" t="e">
        <f t="shared" si="21"/>
        <v>#DIV/0!</v>
      </c>
      <c r="W22" s="14">
        <f t="shared" si="21"/>
        <v>57.321428571428562</v>
      </c>
    </row>
    <row r="23" spans="1:23" ht="15.75" thickBot="1" x14ac:dyDescent="0.3">
      <c r="A23" s="6" t="s">
        <v>26</v>
      </c>
      <c r="B23" s="21">
        <v>0</v>
      </c>
      <c r="C23" s="21">
        <v>0</v>
      </c>
      <c r="D23" s="21">
        <v>20</v>
      </c>
      <c r="E23" s="22">
        <v>20</v>
      </c>
      <c r="F23" s="21">
        <v>21</v>
      </c>
      <c r="G23" s="22">
        <v>41</v>
      </c>
      <c r="H23" s="21">
        <v>0</v>
      </c>
      <c r="I23" s="21">
        <v>20</v>
      </c>
      <c r="J23" s="21">
        <v>0</v>
      </c>
      <c r="K23" s="22">
        <v>20</v>
      </c>
      <c r="L23" s="32">
        <v>16</v>
      </c>
      <c r="M23" s="32">
        <v>45</v>
      </c>
      <c r="N23" s="32">
        <v>4</v>
      </c>
      <c r="O23" s="32">
        <v>12</v>
      </c>
      <c r="P23" s="32">
        <v>0</v>
      </c>
      <c r="Q23" s="32">
        <v>1</v>
      </c>
      <c r="R23" s="32">
        <v>0</v>
      </c>
      <c r="S23" s="32">
        <v>22</v>
      </c>
      <c r="T23" s="32">
        <v>2</v>
      </c>
      <c r="U23" s="32">
        <v>0</v>
      </c>
      <c r="V23" s="32">
        <v>7</v>
      </c>
      <c r="W23" s="25">
        <f>G23+K23+L23+M23+N23+O23+P23+Q23+R23+S23+T23+U23+V23</f>
        <v>170</v>
      </c>
    </row>
    <row r="24" spans="1:23" x14ac:dyDescent="0.25">
      <c r="A24" s="121" t="s">
        <v>48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</row>
    <row r="25" spans="1:23" ht="35.25" customHeight="1" x14ac:dyDescent="0.2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</row>
  </sheetData>
  <sheetProtection algorithmName="SHA-512" hashValue="WyotAnttv2FG0conikrZ4DlrIrt7idLwAjYYo/1uZKVcyp+o6Z3Oi2j1Ntdhu7RyTi9pALAbsH0FGw7MUSZJcw==" saltValue="dx8i/TPmb7spAcxsMg8Zmg==" spinCount="100000" sheet="1" objects="1" scenarios="1"/>
  <mergeCells count="8">
    <mergeCell ref="W6:W7"/>
    <mergeCell ref="R6:V6"/>
    <mergeCell ref="A24:V25"/>
    <mergeCell ref="A1:V2"/>
    <mergeCell ref="A6:A7"/>
    <mergeCell ref="B6:G6"/>
    <mergeCell ref="H6:K6"/>
    <mergeCell ref="L6:P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5"/>
  <sheetViews>
    <sheetView topLeftCell="E1" zoomScale="93" zoomScaleNormal="93" workbookViewId="0">
      <selection activeCell="J17" sqref="J17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4" x14ac:dyDescent="0.25">
      <c r="A1" s="124" t="s">
        <v>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6"/>
    </row>
    <row r="2" spans="1:24" ht="15.75" thickBot="1" x14ac:dyDescent="0.3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9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130" t="s">
        <v>0</v>
      </c>
      <c r="B6" s="132" t="s">
        <v>43</v>
      </c>
      <c r="C6" s="133"/>
      <c r="D6" s="133"/>
      <c r="E6" s="133"/>
      <c r="F6" s="133"/>
      <c r="G6" s="134"/>
      <c r="H6" s="135" t="s">
        <v>39</v>
      </c>
      <c r="I6" s="133"/>
      <c r="J6" s="136"/>
      <c r="K6" s="134"/>
      <c r="L6" s="137" t="s">
        <v>2</v>
      </c>
      <c r="M6" s="138"/>
      <c r="N6" s="138"/>
      <c r="O6" s="138"/>
      <c r="P6" s="139"/>
      <c r="Q6" s="7"/>
      <c r="R6" s="118" t="s">
        <v>37</v>
      </c>
      <c r="S6" s="119"/>
      <c r="T6" s="119"/>
      <c r="U6" s="119"/>
      <c r="V6" s="119"/>
      <c r="W6" s="120"/>
      <c r="X6" s="116" t="s">
        <v>3</v>
      </c>
    </row>
    <row r="7" spans="1:24" ht="45.75" thickBot="1" x14ac:dyDescent="0.3">
      <c r="A7" s="131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41</v>
      </c>
      <c r="S7" s="10" t="s">
        <v>42</v>
      </c>
      <c r="T7" s="10" t="s">
        <v>44</v>
      </c>
      <c r="U7" s="10" t="s">
        <v>34</v>
      </c>
      <c r="V7" s="10" t="s">
        <v>35</v>
      </c>
      <c r="W7" s="10" t="s">
        <v>36</v>
      </c>
      <c r="X7" s="117"/>
    </row>
    <row r="8" spans="1:24" x14ac:dyDescent="0.25">
      <c r="A8" s="4" t="s">
        <v>11</v>
      </c>
      <c r="B8" s="9">
        <v>91</v>
      </c>
      <c r="C8" s="12">
        <v>0</v>
      </c>
      <c r="D8" s="9">
        <v>992</v>
      </c>
      <c r="E8" s="16">
        <f>SUM(B8:D8)</f>
        <v>1083</v>
      </c>
      <c r="F8" s="13">
        <v>661</v>
      </c>
      <c r="G8" s="17">
        <f>E8+F8</f>
        <v>1744</v>
      </c>
      <c r="H8" s="13">
        <v>0</v>
      </c>
      <c r="I8" s="13">
        <v>802</v>
      </c>
      <c r="J8" s="13">
        <v>17</v>
      </c>
      <c r="K8" s="17">
        <f>H8+I8+J8</f>
        <v>819</v>
      </c>
      <c r="L8" s="12">
        <v>139</v>
      </c>
      <c r="M8" s="12">
        <v>219</v>
      </c>
      <c r="N8" s="12">
        <v>134</v>
      </c>
      <c r="O8" s="12">
        <v>281</v>
      </c>
      <c r="P8" s="12">
        <v>37</v>
      </c>
      <c r="Q8" s="12">
        <v>0</v>
      </c>
      <c r="R8" s="15">
        <v>0</v>
      </c>
      <c r="S8" s="20">
        <v>531</v>
      </c>
      <c r="T8" s="20">
        <v>0</v>
      </c>
      <c r="U8" s="20">
        <v>3</v>
      </c>
      <c r="V8" s="20">
        <v>0</v>
      </c>
      <c r="W8" s="20">
        <v>28</v>
      </c>
      <c r="X8" s="18">
        <v>3935</v>
      </c>
    </row>
    <row r="9" spans="1:24" x14ac:dyDescent="0.25">
      <c r="A9" s="5" t="s">
        <v>12</v>
      </c>
      <c r="B9" s="9">
        <v>75</v>
      </c>
      <c r="C9" s="12">
        <v>0</v>
      </c>
      <c r="D9" s="9">
        <v>929</v>
      </c>
      <c r="E9" s="16">
        <f t="shared" ref="E9:E18" si="0">SUM(B9:D9)</f>
        <v>1004</v>
      </c>
      <c r="F9" s="13">
        <v>592</v>
      </c>
      <c r="G9" s="17">
        <f t="shared" ref="G9:G18" si="1">E9+F9</f>
        <v>1596</v>
      </c>
      <c r="H9" s="13">
        <v>0</v>
      </c>
      <c r="I9" s="13">
        <v>823</v>
      </c>
      <c r="J9" s="13">
        <v>7</v>
      </c>
      <c r="K9" s="17">
        <f t="shared" ref="K9:K13" si="2">H9+I9+J9</f>
        <v>830</v>
      </c>
      <c r="L9" s="12">
        <v>6</v>
      </c>
      <c r="M9" s="12">
        <v>169</v>
      </c>
      <c r="N9" s="12">
        <v>1</v>
      </c>
      <c r="O9" s="12">
        <v>147</v>
      </c>
      <c r="P9" s="12">
        <v>4</v>
      </c>
      <c r="Q9" s="12">
        <v>0</v>
      </c>
      <c r="R9" s="15">
        <v>0</v>
      </c>
      <c r="S9" s="20">
        <v>335</v>
      </c>
      <c r="T9" s="20">
        <v>0</v>
      </c>
      <c r="U9" s="20">
        <v>0</v>
      </c>
      <c r="V9" s="20">
        <v>0</v>
      </c>
      <c r="W9" s="20">
        <v>8</v>
      </c>
      <c r="X9" s="18">
        <v>3096</v>
      </c>
    </row>
    <row r="10" spans="1:24" x14ac:dyDescent="0.25">
      <c r="A10" s="5" t="s">
        <v>13</v>
      </c>
      <c r="B10" s="9">
        <v>0</v>
      </c>
      <c r="C10" s="12">
        <v>0</v>
      </c>
      <c r="D10" s="9">
        <v>0</v>
      </c>
      <c r="E10" s="16">
        <f t="shared" si="0"/>
        <v>0</v>
      </c>
      <c r="F10" s="13">
        <v>2</v>
      </c>
      <c r="G10" s="17">
        <f t="shared" si="1"/>
        <v>2</v>
      </c>
      <c r="H10" s="13">
        <v>0</v>
      </c>
      <c r="I10" s="13">
        <v>0</v>
      </c>
      <c r="J10" s="13">
        <v>0</v>
      </c>
      <c r="K10" s="17">
        <f t="shared" si="2"/>
        <v>0</v>
      </c>
      <c r="L10" s="12">
        <v>1</v>
      </c>
      <c r="M10" s="12">
        <v>3</v>
      </c>
      <c r="N10" s="12">
        <v>5</v>
      </c>
      <c r="O10" s="12">
        <v>1</v>
      </c>
      <c r="P10" s="12">
        <v>23</v>
      </c>
      <c r="Q10" s="12">
        <v>0</v>
      </c>
      <c r="R10" s="15">
        <v>0</v>
      </c>
      <c r="S10" s="20">
        <v>2</v>
      </c>
      <c r="T10" s="20">
        <v>0</v>
      </c>
      <c r="U10" s="20">
        <v>0</v>
      </c>
      <c r="V10" s="20">
        <v>0</v>
      </c>
      <c r="W10" s="20">
        <v>0</v>
      </c>
      <c r="X10" s="18">
        <v>37</v>
      </c>
    </row>
    <row r="11" spans="1:24" x14ac:dyDescent="0.25">
      <c r="A11" s="5" t="s">
        <v>14</v>
      </c>
      <c r="B11" s="9">
        <v>1</v>
      </c>
      <c r="C11" s="12">
        <v>0</v>
      </c>
      <c r="D11" s="9">
        <v>0</v>
      </c>
      <c r="E11" s="16">
        <f t="shared" si="0"/>
        <v>1</v>
      </c>
      <c r="F11" s="13">
        <v>2</v>
      </c>
      <c r="G11" s="17">
        <f t="shared" si="1"/>
        <v>3</v>
      </c>
      <c r="H11" s="13">
        <v>0</v>
      </c>
      <c r="I11" s="13">
        <v>1</v>
      </c>
      <c r="J11" s="13">
        <v>0</v>
      </c>
      <c r="K11" s="17">
        <f t="shared" si="2"/>
        <v>1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5">
        <v>0</v>
      </c>
      <c r="S11" s="20">
        <v>3</v>
      </c>
      <c r="T11" s="20">
        <v>0</v>
      </c>
      <c r="U11" s="20">
        <v>0</v>
      </c>
      <c r="V11" s="20">
        <v>0</v>
      </c>
      <c r="W11" s="20">
        <v>0</v>
      </c>
      <c r="X11" s="18">
        <v>7</v>
      </c>
    </row>
    <row r="12" spans="1:24" x14ac:dyDescent="0.25">
      <c r="A12" s="5" t="s">
        <v>15</v>
      </c>
      <c r="B12" s="9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1</v>
      </c>
      <c r="J12" s="13">
        <v>0</v>
      </c>
      <c r="K12" s="17">
        <f t="shared" si="2"/>
        <v>1</v>
      </c>
      <c r="L12" s="12">
        <v>20</v>
      </c>
      <c r="M12" s="12">
        <v>2</v>
      </c>
      <c r="N12" s="12">
        <v>0</v>
      </c>
      <c r="O12" s="12">
        <v>3</v>
      </c>
      <c r="P12" s="12">
        <v>10</v>
      </c>
      <c r="Q12" s="12">
        <v>0</v>
      </c>
      <c r="R12" s="15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18">
        <v>36</v>
      </c>
    </row>
    <row r="13" spans="1:24" x14ac:dyDescent="0.25">
      <c r="A13" s="5" t="s">
        <v>16</v>
      </c>
      <c r="B13" s="16">
        <f>SUM(B9:B12)</f>
        <v>76</v>
      </c>
      <c r="C13" s="16">
        <f t="shared" ref="C13:O13" si="3">SUM(C9:C12)</f>
        <v>0</v>
      </c>
      <c r="D13" s="16">
        <f t="shared" si="3"/>
        <v>929</v>
      </c>
      <c r="E13" s="16">
        <f t="shared" si="3"/>
        <v>1005</v>
      </c>
      <c r="F13" s="16">
        <f t="shared" si="3"/>
        <v>596</v>
      </c>
      <c r="G13" s="16">
        <f t="shared" si="3"/>
        <v>1601</v>
      </c>
      <c r="H13" s="16">
        <f t="shared" si="3"/>
        <v>0</v>
      </c>
      <c r="I13" s="16">
        <f t="shared" si="3"/>
        <v>825</v>
      </c>
      <c r="J13" s="16">
        <f t="shared" si="3"/>
        <v>7</v>
      </c>
      <c r="K13" s="17">
        <f t="shared" si="2"/>
        <v>832</v>
      </c>
      <c r="L13" s="16">
        <f t="shared" si="3"/>
        <v>27</v>
      </c>
      <c r="M13" s="16">
        <f t="shared" si="3"/>
        <v>174</v>
      </c>
      <c r="N13" s="16">
        <f t="shared" si="3"/>
        <v>6</v>
      </c>
      <c r="O13" s="16">
        <f t="shared" si="3"/>
        <v>151</v>
      </c>
      <c r="P13" s="16">
        <v>0</v>
      </c>
      <c r="Q13" s="16">
        <f t="shared" ref="Q13:X13" si="4">SUM(Q9:Q12)</f>
        <v>0</v>
      </c>
      <c r="R13" s="16">
        <f t="shared" si="4"/>
        <v>0</v>
      </c>
      <c r="S13" s="16">
        <f t="shared" si="4"/>
        <v>340</v>
      </c>
      <c r="T13" s="16">
        <f t="shared" si="4"/>
        <v>0</v>
      </c>
      <c r="U13" s="16">
        <f t="shared" si="4"/>
        <v>0</v>
      </c>
      <c r="V13" s="16">
        <f t="shared" si="4"/>
        <v>0</v>
      </c>
      <c r="W13" s="16">
        <f t="shared" si="4"/>
        <v>8</v>
      </c>
      <c r="X13" s="16">
        <f t="shared" si="4"/>
        <v>3176</v>
      </c>
    </row>
    <row r="14" spans="1:24" x14ac:dyDescent="0.25">
      <c r="A14" s="5" t="s">
        <v>17</v>
      </c>
      <c r="B14" s="12">
        <v>21</v>
      </c>
      <c r="C14" s="12">
        <v>0</v>
      </c>
      <c r="D14" s="12">
        <v>58</v>
      </c>
      <c r="E14" s="16">
        <f t="shared" si="0"/>
        <v>79</v>
      </c>
      <c r="F14" s="13">
        <v>60</v>
      </c>
      <c r="G14" s="17">
        <f t="shared" si="1"/>
        <v>139</v>
      </c>
      <c r="H14" s="13">
        <v>0</v>
      </c>
      <c r="I14" s="13">
        <v>88</v>
      </c>
      <c r="J14" s="13">
        <v>10</v>
      </c>
      <c r="K14" s="17">
        <f>H14+I14+J14</f>
        <v>98</v>
      </c>
      <c r="L14" s="12">
        <v>110</v>
      </c>
      <c r="M14" s="12">
        <v>54</v>
      </c>
      <c r="N14" s="12">
        <v>128</v>
      </c>
      <c r="O14" s="12">
        <v>134</v>
      </c>
      <c r="P14" s="12">
        <v>0</v>
      </c>
      <c r="Q14" s="15">
        <v>0</v>
      </c>
      <c r="R14" s="15">
        <v>0</v>
      </c>
      <c r="S14" s="20">
        <v>174</v>
      </c>
      <c r="T14" s="20">
        <v>0</v>
      </c>
      <c r="U14" s="20">
        <v>3</v>
      </c>
      <c r="V14" s="20">
        <v>0</v>
      </c>
      <c r="W14" s="20">
        <v>20</v>
      </c>
      <c r="X14" s="18">
        <v>860</v>
      </c>
    </row>
    <row r="15" spans="1:24" x14ac:dyDescent="0.25">
      <c r="A15" s="5" t="s">
        <v>18</v>
      </c>
      <c r="B15" s="16">
        <f>SUM(B13:B14)</f>
        <v>97</v>
      </c>
      <c r="C15" s="16">
        <f t="shared" ref="C15:V15" si="5">SUM(C13:C14)</f>
        <v>0</v>
      </c>
      <c r="D15" s="16">
        <f t="shared" si="5"/>
        <v>987</v>
      </c>
      <c r="E15" s="16">
        <f t="shared" si="5"/>
        <v>1084</v>
      </c>
      <c r="F15" s="16">
        <f t="shared" si="5"/>
        <v>656</v>
      </c>
      <c r="G15" s="16">
        <f t="shared" si="5"/>
        <v>1740</v>
      </c>
      <c r="H15" s="16">
        <f t="shared" si="5"/>
        <v>0</v>
      </c>
      <c r="I15" s="16">
        <f t="shared" si="5"/>
        <v>913</v>
      </c>
      <c r="J15" s="16">
        <f t="shared" si="5"/>
        <v>17</v>
      </c>
      <c r="K15" s="16">
        <f t="shared" si="5"/>
        <v>930</v>
      </c>
      <c r="L15" s="16">
        <f t="shared" si="5"/>
        <v>137</v>
      </c>
      <c r="M15" s="16">
        <f t="shared" si="5"/>
        <v>228</v>
      </c>
      <c r="N15" s="16">
        <f t="shared" si="5"/>
        <v>134</v>
      </c>
      <c r="O15" s="16">
        <f t="shared" si="5"/>
        <v>285</v>
      </c>
      <c r="P15" s="16">
        <f t="shared" si="5"/>
        <v>0</v>
      </c>
      <c r="Q15" s="16">
        <f t="shared" si="5"/>
        <v>0</v>
      </c>
      <c r="R15" s="16">
        <f t="shared" si="5"/>
        <v>0</v>
      </c>
      <c r="S15" s="16">
        <f t="shared" si="5"/>
        <v>514</v>
      </c>
      <c r="T15" s="16">
        <f t="shared" si="5"/>
        <v>0</v>
      </c>
      <c r="U15" s="16">
        <f t="shared" si="5"/>
        <v>3</v>
      </c>
      <c r="V15" s="16">
        <f t="shared" si="5"/>
        <v>0</v>
      </c>
      <c r="W15" s="16">
        <f>SUM(W13:W14)</f>
        <v>28</v>
      </c>
      <c r="X15" s="16">
        <v>4036</v>
      </c>
    </row>
    <row r="16" spans="1:24" x14ac:dyDescent="0.25">
      <c r="A16" s="5" t="s">
        <v>19</v>
      </c>
      <c r="B16" s="12">
        <v>320</v>
      </c>
      <c r="C16" s="12">
        <v>0</v>
      </c>
      <c r="D16" s="30">
        <v>2332</v>
      </c>
      <c r="E16" s="16">
        <f t="shared" si="0"/>
        <v>2652</v>
      </c>
      <c r="F16" s="13">
        <v>1601</v>
      </c>
      <c r="G16" s="17">
        <f t="shared" si="1"/>
        <v>4253</v>
      </c>
      <c r="H16" s="13">
        <v>0</v>
      </c>
      <c r="I16" s="13">
        <v>1348</v>
      </c>
      <c r="J16" s="13">
        <v>15</v>
      </c>
      <c r="K16" s="17">
        <f>H16+I16+J16</f>
        <v>1363</v>
      </c>
      <c r="L16" s="12">
        <v>3067</v>
      </c>
      <c r="M16">
        <v>7371</v>
      </c>
      <c r="N16" s="12">
        <v>243</v>
      </c>
      <c r="O16" s="12">
        <v>1658</v>
      </c>
      <c r="P16" s="12">
        <v>54</v>
      </c>
      <c r="Q16" s="12">
        <v>0</v>
      </c>
      <c r="R16" s="20">
        <v>0</v>
      </c>
      <c r="S16" s="20">
        <v>1272</v>
      </c>
      <c r="T16" s="20">
        <v>0</v>
      </c>
      <c r="U16" s="20">
        <v>144</v>
      </c>
      <c r="V16" s="20">
        <v>0</v>
      </c>
      <c r="W16" s="20">
        <v>21</v>
      </c>
      <c r="X16" s="16">
        <v>19446</v>
      </c>
    </row>
    <row r="17" spans="1:24" x14ac:dyDescent="0.25">
      <c r="A17" s="5" t="s">
        <v>20</v>
      </c>
      <c r="B17" s="12">
        <v>376</v>
      </c>
      <c r="C17" s="12">
        <v>0</v>
      </c>
      <c r="D17" s="30">
        <v>2474</v>
      </c>
      <c r="E17" s="16">
        <f t="shared" si="0"/>
        <v>2850</v>
      </c>
      <c r="F17" s="31">
        <v>2178</v>
      </c>
      <c r="G17" s="17">
        <f t="shared" si="1"/>
        <v>5028</v>
      </c>
      <c r="H17" s="13">
        <v>0</v>
      </c>
      <c r="I17" s="13">
        <v>1687</v>
      </c>
      <c r="J17" s="13">
        <v>12</v>
      </c>
      <c r="K17" s="17">
        <f t="shared" ref="K17:K18" si="6">H17+I17+J17</f>
        <v>1699</v>
      </c>
      <c r="L17" s="12">
        <v>2724</v>
      </c>
      <c r="M17">
        <v>7988</v>
      </c>
      <c r="N17" s="12">
        <v>250</v>
      </c>
      <c r="O17" s="12">
        <v>2418</v>
      </c>
      <c r="P17" s="12">
        <v>37</v>
      </c>
      <c r="Q17" s="12">
        <v>0</v>
      </c>
      <c r="R17" s="20">
        <v>0</v>
      </c>
      <c r="S17" s="20">
        <v>1623</v>
      </c>
      <c r="T17" s="20">
        <v>0</v>
      </c>
      <c r="U17" s="20">
        <v>71</v>
      </c>
      <c r="V17" s="20">
        <v>0</v>
      </c>
      <c r="W17" s="20">
        <v>16</v>
      </c>
      <c r="X17" s="16">
        <v>21854</v>
      </c>
    </row>
    <row r="18" spans="1:24" x14ac:dyDescent="0.25">
      <c r="A18" s="5" t="s">
        <v>21</v>
      </c>
      <c r="B18" s="12">
        <v>600</v>
      </c>
      <c r="C18" s="12">
        <v>0</v>
      </c>
      <c r="D18" s="30">
        <v>3620</v>
      </c>
      <c r="E18" s="16">
        <f t="shared" si="0"/>
        <v>4220</v>
      </c>
      <c r="F18" s="13">
        <v>3711</v>
      </c>
      <c r="G18" s="17">
        <f t="shared" si="1"/>
        <v>7931</v>
      </c>
      <c r="H18" s="13">
        <v>0</v>
      </c>
      <c r="I18" s="13">
        <v>3620</v>
      </c>
      <c r="J18" s="13">
        <v>517</v>
      </c>
      <c r="K18" s="17">
        <f t="shared" si="6"/>
        <v>4137</v>
      </c>
      <c r="L18" s="12">
        <v>2896</v>
      </c>
      <c r="M18">
        <v>8115</v>
      </c>
      <c r="N18" s="12">
        <v>724</v>
      </c>
      <c r="O18" s="12">
        <v>2477</v>
      </c>
      <c r="P18" s="12">
        <v>241</v>
      </c>
      <c r="Q18" s="12">
        <v>0</v>
      </c>
      <c r="R18" s="20">
        <v>0</v>
      </c>
      <c r="S18" s="20">
        <v>3322</v>
      </c>
      <c r="T18" s="20">
        <v>0</v>
      </c>
      <c r="U18" s="20">
        <v>84</v>
      </c>
      <c r="V18" s="20">
        <v>0</v>
      </c>
      <c r="W18" s="20">
        <v>1410</v>
      </c>
      <c r="X18" s="16">
        <v>31337</v>
      </c>
    </row>
    <row r="19" spans="1:24" x14ac:dyDescent="0.25">
      <c r="A19" s="5" t="s">
        <v>22</v>
      </c>
      <c r="B19" s="11">
        <f t="shared" ref="B19:O19" si="7">B16/B15</f>
        <v>3.2989690721649483</v>
      </c>
      <c r="C19" s="11">
        <v>0</v>
      </c>
      <c r="D19" s="11">
        <f t="shared" si="7"/>
        <v>2.3627152988855116</v>
      </c>
      <c r="E19" s="11">
        <f t="shared" si="7"/>
        <v>2.4464944649446494</v>
      </c>
      <c r="F19" s="11">
        <f t="shared" si="7"/>
        <v>2.4405487804878048</v>
      </c>
      <c r="G19" s="11">
        <f t="shared" si="7"/>
        <v>2.4442528735632183</v>
      </c>
      <c r="H19" s="11">
        <v>0</v>
      </c>
      <c r="I19" s="11">
        <f t="shared" si="7"/>
        <v>1.4764512595837898</v>
      </c>
      <c r="J19" s="11">
        <f t="shared" si="7"/>
        <v>0.88235294117647056</v>
      </c>
      <c r="K19" s="11">
        <f t="shared" si="7"/>
        <v>1.4655913978494624</v>
      </c>
      <c r="L19" s="11">
        <f t="shared" si="7"/>
        <v>22.386861313868614</v>
      </c>
      <c r="M19" s="11">
        <f t="shared" si="7"/>
        <v>32.328947368421055</v>
      </c>
      <c r="N19" s="11">
        <f t="shared" si="7"/>
        <v>1.8134328358208955</v>
      </c>
      <c r="O19" s="11">
        <f t="shared" si="7"/>
        <v>5.8175438596491231</v>
      </c>
      <c r="P19" s="11">
        <v>0</v>
      </c>
      <c r="Q19" s="11" t="e">
        <f t="shared" ref="Q19:U19" si="8">Q16/Q15</f>
        <v>#DIV/0!</v>
      </c>
      <c r="R19" s="11" t="e">
        <f t="shared" si="8"/>
        <v>#DIV/0!</v>
      </c>
      <c r="S19" s="11">
        <f t="shared" si="8"/>
        <v>2.4747081712062258</v>
      </c>
      <c r="T19" s="11" t="e">
        <f t="shared" ref="T19" si="9">T16/T15</f>
        <v>#DIV/0!</v>
      </c>
      <c r="U19" s="11">
        <f t="shared" si="8"/>
        <v>48</v>
      </c>
      <c r="V19" s="11">
        <v>1.2</v>
      </c>
      <c r="W19" s="11">
        <v>1.1000000000000001</v>
      </c>
      <c r="X19" s="11">
        <v>4.8181367690782952</v>
      </c>
    </row>
    <row r="20" spans="1:24" x14ac:dyDescent="0.25">
      <c r="A20" s="5" t="s">
        <v>23</v>
      </c>
      <c r="B20" s="11">
        <f t="shared" ref="B20:O20" si="10">B17/B18*100</f>
        <v>62.666666666666671</v>
      </c>
      <c r="C20" s="11">
        <v>0</v>
      </c>
      <c r="D20" s="11">
        <f t="shared" si="10"/>
        <v>68.342541436464089</v>
      </c>
      <c r="E20" s="11">
        <f t="shared" si="10"/>
        <v>67.535545023696685</v>
      </c>
      <c r="F20" s="11">
        <f t="shared" si="10"/>
        <v>58.690379951495551</v>
      </c>
      <c r="G20" s="11">
        <f t="shared" si="10"/>
        <v>63.396797377379897</v>
      </c>
      <c r="H20" s="11">
        <v>0</v>
      </c>
      <c r="I20" s="11">
        <f t="shared" si="10"/>
        <v>46.60220994475138</v>
      </c>
      <c r="J20" s="11">
        <f t="shared" si="10"/>
        <v>2.3210831721470022</v>
      </c>
      <c r="K20" s="11">
        <f t="shared" si="10"/>
        <v>41.068407058254778</v>
      </c>
      <c r="L20" s="11">
        <f t="shared" si="10"/>
        <v>94.060773480662988</v>
      </c>
      <c r="M20" s="11">
        <f t="shared" si="10"/>
        <v>98.434996919285283</v>
      </c>
      <c r="N20" s="11">
        <f t="shared" si="10"/>
        <v>34.530386740331494</v>
      </c>
      <c r="O20" s="11">
        <f t="shared" si="10"/>
        <v>97.61808639483246</v>
      </c>
      <c r="P20" s="11">
        <v>0</v>
      </c>
      <c r="Q20" s="11" t="e">
        <f t="shared" ref="Q20:W20" si="11">Q17/Q18*100</f>
        <v>#DIV/0!</v>
      </c>
      <c r="R20" s="11" t="e">
        <f t="shared" si="11"/>
        <v>#DIV/0!</v>
      </c>
      <c r="S20" s="11">
        <f t="shared" si="11"/>
        <v>48.856110776640577</v>
      </c>
      <c r="T20" s="11" t="e">
        <f t="shared" ref="T20" si="12">T17/T18*100</f>
        <v>#DIV/0!</v>
      </c>
      <c r="U20" s="11">
        <f t="shared" si="11"/>
        <v>84.523809523809518</v>
      </c>
      <c r="V20" s="11" t="e">
        <f t="shared" si="11"/>
        <v>#DIV/0!</v>
      </c>
      <c r="W20" s="11">
        <f t="shared" si="11"/>
        <v>1.1347517730496455</v>
      </c>
      <c r="X20" s="11">
        <v>69.738647605067499</v>
      </c>
    </row>
    <row r="21" spans="1:24" x14ac:dyDescent="0.25">
      <c r="A21" s="5" t="s">
        <v>24</v>
      </c>
      <c r="B21" s="11">
        <f t="shared" ref="B21:W21" si="13">B15/B23</f>
        <v>4.8499999999999996</v>
      </c>
      <c r="C21" s="11">
        <v>0</v>
      </c>
      <c r="D21" s="11">
        <f t="shared" si="13"/>
        <v>49.35</v>
      </c>
      <c r="E21" s="11">
        <f t="shared" si="13"/>
        <v>27.1</v>
      </c>
      <c r="F21" s="11">
        <f t="shared" si="13"/>
        <v>32</v>
      </c>
      <c r="G21" s="11">
        <f t="shared" si="13"/>
        <v>28.760330578512395</v>
      </c>
      <c r="H21" s="11">
        <v>0</v>
      </c>
      <c r="I21" s="11">
        <f t="shared" si="13"/>
        <v>45.65</v>
      </c>
      <c r="J21" s="11">
        <f t="shared" si="13"/>
        <v>3</v>
      </c>
      <c r="K21" s="11">
        <f t="shared" si="13"/>
        <v>36.233766233766232</v>
      </c>
      <c r="L21" s="11">
        <f t="shared" si="13"/>
        <v>8.5625</v>
      </c>
      <c r="M21" s="11">
        <f t="shared" si="13"/>
        <v>5.085501858736059</v>
      </c>
      <c r="N21" s="11" t="e">
        <f t="shared" si="13"/>
        <v>#DIV/0!</v>
      </c>
      <c r="O21" s="11">
        <f t="shared" si="13"/>
        <v>71.25</v>
      </c>
      <c r="P21" s="11">
        <v>0</v>
      </c>
      <c r="Q21" s="11">
        <f t="shared" si="13"/>
        <v>0</v>
      </c>
      <c r="R21" s="11" t="e">
        <f t="shared" si="13"/>
        <v>#DIV/0!</v>
      </c>
      <c r="S21" s="11" t="e">
        <f t="shared" si="13"/>
        <v>#DIV/0!</v>
      </c>
      <c r="T21" s="11">
        <f t="shared" ref="T21" si="14">T15/T23</f>
        <v>0</v>
      </c>
      <c r="U21" s="11" t="e">
        <f t="shared" si="13"/>
        <v>#DIV/0!</v>
      </c>
      <c r="V21" s="11">
        <f t="shared" si="13"/>
        <v>0</v>
      </c>
      <c r="W21" s="11" t="e">
        <f t="shared" si="13"/>
        <v>#DIV/0!</v>
      </c>
      <c r="X21" s="11">
        <v>23.262247838616716</v>
      </c>
    </row>
    <row r="22" spans="1:24" x14ac:dyDescent="0.25">
      <c r="A22" s="5" t="s">
        <v>25</v>
      </c>
      <c r="B22" s="11">
        <f t="shared" ref="B22:O22" si="15">((100-B20)*B19)/B20</f>
        <v>1.9653432770344368</v>
      </c>
      <c r="C22" s="11">
        <v>0</v>
      </c>
      <c r="D22" s="11">
        <f t="shared" si="15"/>
        <v>1.09445098323476</v>
      </c>
      <c r="E22" s="11">
        <f t="shared" si="15"/>
        <v>1.1760341813944455</v>
      </c>
      <c r="F22" s="11">
        <f t="shared" si="15"/>
        <v>1.717796731169791</v>
      </c>
      <c r="G22" s="11">
        <f t="shared" si="15"/>
        <v>1.4112303285509198</v>
      </c>
      <c r="H22" s="11">
        <v>0</v>
      </c>
      <c r="I22" s="11">
        <f t="shared" si="15"/>
        <v>1.691748835077336</v>
      </c>
      <c r="J22" s="11">
        <f t="shared" si="15"/>
        <v>37.132352941176464</v>
      </c>
      <c r="K22" s="11">
        <f t="shared" si="15"/>
        <v>2.103067585613295</v>
      </c>
      <c r="L22" s="11">
        <f t="shared" si="15"/>
        <v>1.4135609933867102</v>
      </c>
      <c r="M22" s="11">
        <f t="shared" si="15"/>
        <v>0.51399302901720723</v>
      </c>
      <c r="N22" s="11">
        <f t="shared" si="15"/>
        <v>3.4382686567164176</v>
      </c>
      <c r="O22" s="11">
        <f t="shared" si="15"/>
        <v>0.14194999492113236</v>
      </c>
      <c r="P22" s="11">
        <v>0</v>
      </c>
      <c r="Q22" s="14" t="e">
        <f>((100-Q20)*Q19)/Q20</f>
        <v>#DIV/0!</v>
      </c>
      <c r="R22" s="14" t="e">
        <f t="shared" ref="R22:W22" si="16">((100-R20)*R19)/R20</f>
        <v>#DIV/0!</v>
      </c>
      <c r="S22" s="14">
        <f t="shared" si="16"/>
        <v>2.5905909937642497</v>
      </c>
      <c r="T22" s="14" t="e">
        <f t="shared" ref="T22" si="17">((100-T20)*T19)/T20</f>
        <v>#DIV/0!</v>
      </c>
      <c r="U22" s="14">
        <f t="shared" si="16"/>
        <v>8.7887323943662015</v>
      </c>
      <c r="V22" s="14" t="e">
        <f t="shared" si="16"/>
        <v>#DIV/0!</v>
      </c>
      <c r="W22" s="14">
        <f t="shared" si="16"/>
        <v>95.837500000000006</v>
      </c>
      <c r="X22" s="14">
        <v>2.0907106699537592</v>
      </c>
    </row>
    <row r="23" spans="1:24" ht="15.75" thickBot="1" x14ac:dyDescent="0.3">
      <c r="A23" s="6" t="s">
        <v>26</v>
      </c>
      <c r="B23" s="21">
        <v>20</v>
      </c>
      <c r="C23" s="21">
        <v>0</v>
      </c>
      <c r="D23" s="21">
        <v>20</v>
      </c>
      <c r="E23" s="22">
        <v>40</v>
      </c>
      <c r="F23" s="21">
        <v>20.5</v>
      </c>
      <c r="G23" s="22">
        <v>60.5</v>
      </c>
      <c r="H23" s="21">
        <v>0</v>
      </c>
      <c r="I23" s="21">
        <v>20</v>
      </c>
      <c r="J23" s="21">
        <v>5.666666666666667</v>
      </c>
      <c r="K23" s="22">
        <v>25.666666666666668</v>
      </c>
      <c r="L23" s="32">
        <v>16</v>
      </c>
      <c r="M23" s="32">
        <v>44.833333333333336</v>
      </c>
      <c r="N23" s="32">
        <v>0</v>
      </c>
      <c r="O23" s="32">
        <v>4</v>
      </c>
      <c r="P23" s="32">
        <v>13.666666666666666</v>
      </c>
      <c r="Q23" s="32">
        <v>1.3333333333333333</v>
      </c>
      <c r="R23" s="32">
        <v>0</v>
      </c>
      <c r="S23" s="32">
        <v>0</v>
      </c>
      <c r="T23" s="32">
        <v>22</v>
      </c>
      <c r="U23" s="32">
        <v>0</v>
      </c>
      <c r="V23" s="32">
        <v>2.5</v>
      </c>
      <c r="W23" s="32">
        <v>0</v>
      </c>
      <c r="X23" s="25">
        <v>173.5</v>
      </c>
    </row>
    <row r="24" spans="1:24" x14ac:dyDescent="0.25">
      <c r="A24" s="121" t="s">
        <v>48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</row>
    <row r="25" spans="1:24" ht="35.25" customHeight="1" x14ac:dyDescent="0.2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</row>
  </sheetData>
  <sheetProtection algorithmName="SHA-512" hashValue="QeDTHmPP9Lg2nlDkfR1oiBprsP9qp4GrfYnojkqUvqkrBmDfYPj9JnOIwdu4gRfgFxtevpUcDBkti0LMWL1sWg==" saltValue="BBx12gbPcFgV6ZTSY37m1w==" spinCount="100000" sheet="1" objects="1" scenarios="1"/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25"/>
  <sheetViews>
    <sheetView zoomScale="93" zoomScaleNormal="93" workbookViewId="0">
      <selection activeCell="A31" sqref="A31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4" x14ac:dyDescent="0.2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6"/>
    </row>
    <row r="2" spans="1:24" ht="15.75" thickBot="1" x14ac:dyDescent="0.3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9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130" t="s">
        <v>0</v>
      </c>
      <c r="B6" s="143" t="s">
        <v>43</v>
      </c>
      <c r="C6" s="144"/>
      <c r="D6" s="144"/>
      <c r="E6" s="144"/>
      <c r="F6" s="144"/>
      <c r="G6" s="145"/>
      <c r="H6" s="146" t="s">
        <v>39</v>
      </c>
      <c r="I6" s="144"/>
      <c r="J6" s="147"/>
      <c r="K6" s="145"/>
      <c r="L6" s="148" t="s">
        <v>2</v>
      </c>
      <c r="M6" s="139"/>
      <c r="N6" s="139"/>
      <c r="O6" s="139"/>
      <c r="P6" s="139"/>
      <c r="Q6" s="53"/>
      <c r="R6" s="149" t="s">
        <v>37</v>
      </c>
      <c r="S6" s="150"/>
      <c r="T6" s="150"/>
      <c r="U6" s="150"/>
      <c r="V6" s="150"/>
      <c r="W6" s="151"/>
      <c r="X6" s="116" t="s">
        <v>3</v>
      </c>
    </row>
    <row r="7" spans="1:24" ht="45.75" thickBot="1" x14ac:dyDescent="0.3">
      <c r="A7" s="131"/>
      <c r="B7" s="28" t="s">
        <v>27</v>
      </c>
      <c r="C7" s="27" t="s">
        <v>28</v>
      </c>
      <c r="D7" s="27" t="s">
        <v>29</v>
      </c>
      <c r="E7" s="27" t="s">
        <v>4</v>
      </c>
      <c r="F7" s="27" t="s">
        <v>30</v>
      </c>
      <c r="G7" s="27" t="s">
        <v>5</v>
      </c>
      <c r="H7" s="27" t="s">
        <v>28</v>
      </c>
      <c r="I7" s="27" t="s">
        <v>29</v>
      </c>
      <c r="J7" s="27" t="s">
        <v>30</v>
      </c>
      <c r="K7" s="27" t="s">
        <v>6</v>
      </c>
      <c r="L7" s="27" t="s">
        <v>7</v>
      </c>
      <c r="M7" s="27" t="s">
        <v>8</v>
      </c>
      <c r="N7" s="27" t="s">
        <v>9</v>
      </c>
      <c r="O7" s="29" t="s">
        <v>31</v>
      </c>
      <c r="P7" s="54" t="s">
        <v>32</v>
      </c>
      <c r="Q7" s="55" t="s">
        <v>10</v>
      </c>
      <c r="R7" s="56" t="s">
        <v>41</v>
      </c>
      <c r="S7" s="56" t="s">
        <v>42</v>
      </c>
      <c r="T7" s="56" t="s">
        <v>44</v>
      </c>
      <c r="U7" s="56" t="s">
        <v>46</v>
      </c>
      <c r="V7" s="56" t="s">
        <v>35</v>
      </c>
      <c r="W7" s="56" t="s">
        <v>47</v>
      </c>
      <c r="X7" s="140"/>
    </row>
    <row r="8" spans="1:24" x14ac:dyDescent="0.25">
      <c r="A8" s="43" t="s">
        <v>11</v>
      </c>
      <c r="B8" s="37">
        <v>0</v>
      </c>
      <c r="C8" s="38">
        <v>0</v>
      </c>
      <c r="D8" s="49">
        <v>1224</v>
      </c>
      <c r="E8" s="39">
        <f>SUM(B8:D8)</f>
        <v>1224</v>
      </c>
      <c r="F8" s="40">
        <v>712</v>
      </c>
      <c r="G8" s="41">
        <f>E8+F8</f>
        <v>1936</v>
      </c>
      <c r="H8" s="40">
        <v>0</v>
      </c>
      <c r="I8" s="40">
        <v>792</v>
      </c>
      <c r="J8" s="40">
        <v>8</v>
      </c>
      <c r="K8" s="41">
        <f>H8+I8+J8</f>
        <v>800</v>
      </c>
      <c r="L8" s="38">
        <v>191</v>
      </c>
      <c r="M8" s="38">
        <v>310</v>
      </c>
      <c r="N8" s="38">
        <v>237</v>
      </c>
      <c r="O8" s="38">
        <v>369</v>
      </c>
      <c r="P8" s="38">
        <v>0</v>
      </c>
      <c r="Q8" s="38">
        <v>20</v>
      </c>
      <c r="R8" s="42">
        <v>244</v>
      </c>
      <c r="S8" s="52">
        <v>1298</v>
      </c>
      <c r="T8" s="42">
        <v>25</v>
      </c>
      <c r="U8" s="42">
        <v>185</v>
      </c>
      <c r="V8" s="42">
        <v>152</v>
      </c>
      <c r="W8" s="42">
        <v>370</v>
      </c>
      <c r="X8" s="58">
        <v>6137</v>
      </c>
    </row>
    <row r="9" spans="1:24" x14ac:dyDescent="0.25">
      <c r="A9" s="44" t="s">
        <v>12</v>
      </c>
      <c r="B9" s="9">
        <v>0</v>
      </c>
      <c r="C9" s="12">
        <v>0</v>
      </c>
      <c r="D9" s="50">
        <v>1190</v>
      </c>
      <c r="E9" s="16">
        <f t="shared" ref="E9:E18" si="0">SUM(B9:D9)</f>
        <v>1190</v>
      </c>
      <c r="F9" s="13">
        <v>656</v>
      </c>
      <c r="G9" s="17">
        <f t="shared" ref="G9:G18" si="1">E9+F9</f>
        <v>1846</v>
      </c>
      <c r="H9" s="13">
        <v>0</v>
      </c>
      <c r="I9" s="13">
        <v>697</v>
      </c>
      <c r="J9" s="13">
        <v>6</v>
      </c>
      <c r="K9" s="17">
        <f t="shared" ref="K9:K13" si="2">H9+I9+J9</f>
        <v>703</v>
      </c>
      <c r="L9" s="12">
        <v>13</v>
      </c>
      <c r="M9" s="12">
        <v>184</v>
      </c>
      <c r="N9" s="12">
        <v>0</v>
      </c>
      <c r="O9" s="12">
        <v>149</v>
      </c>
      <c r="P9" s="12">
        <v>0</v>
      </c>
      <c r="Q9" s="12">
        <v>0</v>
      </c>
      <c r="R9" s="15">
        <v>218</v>
      </c>
      <c r="S9" s="15">
        <v>570</v>
      </c>
      <c r="T9" s="15">
        <v>11</v>
      </c>
      <c r="U9" s="15">
        <v>99</v>
      </c>
      <c r="V9" s="15">
        <v>122</v>
      </c>
      <c r="W9" s="15">
        <v>182</v>
      </c>
      <c r="X9" s="59">
        <v>4097</v>
      </c>
    </row>
    <row r="10" spans="1:24" x14ac:dyDescent="0.25">
      <c r="A10" s="44" t="s">
        <v>13</v>
      </c>
      <c r="B10" s="9">
        <v>0</v>
      </c>
      <c r="C10" s="12">
        <v>0</v>
      </c>
      <c r="D10" s="9">
        <v>5</v>
      </c>
      <c r="E10" s="16">
        <f t="shared" si="0"/>
        <v>5</v>
      </c>
      <c r="F10" s="13">
        <v>2</v>
      </c>
      <c r="G10" s="17">
        <f t="shared" si="1"/>
        <v>7</v>
      </c>
      <c r="H10" s="13">
        <v>0</v>
      </c>
      <c r="I10" s="13">
        <v>1</v>
      </c>
      <c r="J10" s="13">
        <v>0</v>
      </c>
      <c r="K10" s="17">
        <f t="shared" si="2"/>
        <v>1</v>
      </c>
      <c r="L10" s="12">
        <v>11</v>
      </c>
      <c r="M10" s="12">
        <v>7</v>
      </c>
      <c r="N10" s="12">
        <v>5</v>
      </c>
      <c r="O10" s="12">
        <v>1</v>
      </c>
      <c r="P10" s="12">
        <v>0</v>
      </c>
      <c r="Q10" s="12">
        <v>2</v>
      </c>
      <c r="R10" s="15">
        <v>0</v>
      </c>
      <c r="S10" s="15">
        <v>1</v>
      </c>
      <c r="T10" s="15">
        <v>0</v>
      </c>
      <c r="U10" s="15">
        <v>1</v>
      </c>
      <c r="V10" s="15">
        <v>0</v>
      </c>
      <c r="W10" s="15">
        <v>0</v>
      </c>
      <c r="X10" s="59">
        <v>36</v>
      </c>
    </row>
    <row r="11" spans="1:24" x14ac:dyDescent="0.25">
      <c r="A11" s="44" t="s">
        <v>14</v>
      </c>
      <c r="B11" s="9">
        <v>0</v>
      </c>
      <c r="C11" s="12">
        <v>0</v>
      </c>
      <c r="D11" s="9">
        <v>4</v>
      </c>
      <c r="E11" s="16">
        <f t="shared" si="0"/>
        <v>4</v>
      </c>
      <c r="F11" s="13">
        <v>1</v>
      </c>
      <c r="G11" s="17">
        <f t="shared" si="1"/>
        <v>5</v>
      </c>
      <c r="H11" s="13">
        <v>0</v>
      </c>
      <c r="I11" s="13">
        <v>2</v>
      </c>
      <c r="J11" s="13">
        <v>0</v>
      </c>
      <c r="K11" s="17">
        <f t="shared" si="2"/>
        <v>2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5">
        <v>0</v>
      </c>
      <c r="S11" s="15">
        <v>2</v>
      </c>
      <c r="T11" s="15">
        <v>0</v>
      </c>
      <c r="U11" s="15">
        <v>1</v>
      </c>
      <c r="V11" s="15">
        <v>1</v>
      </c>
      <c r="W11" s="15">
        <v>0</v>
      </c>
      <c r="X11" s="59">
        <v>12</v>
      </c>
    </row>
    <row r="12" spans="1:24" x14ac:dyDescent="0.25">
      <c r="A12" s="44" t="s">
        <v>15</v>
      </c>
      <c r="B12" s="9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0</v>
      </c>
      <c r="J12" s="13">
        <v>0</v>
      </c>
      <c r="K12" s="17">
        <f t="shared" si="2"/>
        <v>0</v>
      </c>
      <c r="L12" s="12">
        <v>35</v>
      </c>
      <c r="M12" s="12">
        <v>3</v>
      </c>
      <c r="N12" s="12">
        <v>1</v>
      </c>
      <c r="O12" s="12">
        <v>1</v>
      </c>
      <c r="P12" s="12">
        <v>0</v>
      </c>
      <c r="Q12" s="12">
        <v>18</v>
      </c>
      <c r="R12" s="15">
        <v>0</v>
      </c>
      <c r="S12" s="15">
        <v>0</v>
      </c>
      <c r="T12" s="15">
        <v>0</v>
      </c>
      <c r="U12" s="15">
        <v>2</v>
      </c>
      <c r="V12" s="15">
        <v>0</v>
      </c>
      <c r="W12" s="15">
        <v>1</v>
      </c>
      <c r="X12" s="59">
        <v>61</v>
      </c>
    </row>
    <row r="13" spans="1:24" x14ac:dyDescent="0.25">
      <c r="A13" s="44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1199</v>
      </c>
      <c r="E13" s="16">
        <f t="shared" si="3"/>
        <v>1199</v>
      </c>
      <c r="F13" s="16">
        <v>47</v>
      </c>
      <c r="G13" s="16">
        <f t="shared" si="3"/>
        <v>1858</v>
      </c>
      <c r="H13" s="16">
        <f t="shared" si="3"/>
        <v>0</v>
      </c>
      <c r="I13" s="16">
        <f t="shared" si="3"/>
        <v>700</v>
      </c>
      <c r="J13" s="16">
        <f t="shared" si="3"/>
        <v>6</v>
      </c>
      <c r="K13" s="17">
        <f t="shared" si="2"/>
        <v>706</v>
      </c>
      <c r="L13" s="16">
        <f t="shared" si="3"/>
        <v>59</v>
      </c>
      <c r="M13" s="16">
        <f t="shared" si="3"/>
        <v>195</v>
      </c>
      <c r="N13" s="16">
        <f t="shared" si="3"/>
        <v>6</v>
      </c>
      <c r="O13" s="16">
        <f t="shared" si="3"/>
        <v>151</v>
      </c>
      <c r="P13" s="16">
        <v>0</v>
      </c>
      <c r="Q13" s="16">
        <f>SUM(Q9:Q12)</f>
        <v>20</v>
      </c>
      <c r="R13" s="16">
        <f t="shared" ref="R13:W13" si="4">SUM(R9:R12)</f>
        <v>218</v>
      </c>
      <c r="S13" s="16">
        <f t="shared" si="4"/>
        <v>573</v>
      </c>
      <c r="T13" s="16">
        <f t="shared" si="4"/>
        <v>11</v>
      </c>
      <c r="U13" s="16">
        <f t="shared" si="4"/>
        <v>103</v>
      </c>
      <c r="V13" s="16">
        <f t="shared" si="4"/>
        <v>123</v>
      </c>
      <c r="W13" s="16">
        <f t="shared" si="4"/>
        <v>183</v>
      </c>
      <c r="X13" s="60">
        <v>4206</v>
      </c>
    </row>
    <row r="14" spans="1:24" x14ac:dyDescent="0.25">
      <c r="A14" s="44" t="s">
        <v>17</v>
      </c>
      <c r="B14" s="12">
        <v>0</v>
      </c>
      <c r="C14" s="12">
        <v>0</v>
      </c>
      <c r="D14" s="12">
        <v>146</v>
      </c>
      <c r="E14" s="16">
        <f t="shared" si="0"/>
        <v>146</v>
      </c>
      <c r="F14" s="31">
        <v>47</v>
      </c>
      <c r="G14" s="17">
        <f t="shared" si="1"/>
        <v>193</v>
      </c>
      <c r="H14" s="13">
        <v>0</v>
      </c>
      <c r="I14" s="13">
        <v>143</v>
      </c>
      <c r="J14" s="13">
        <v>2</v>
      </c>
      <c r="K14" s="17">
        <f>H14+I14+J14</f>
        <v>145</v>
      </c>
      <c r="L14" s="12">
        <v>127</v>
      </c>
      <c r="M14" s="12">
        <v>98</v>
      </c>
      <c r="N14" s="12">
        <v>230</v>
      </c>
      <c r="O14" s="12">
        <v>212</v>
      </c>
      <c r="P14" s="12">
        <v>0</v>
      </c>
      <c r="Q14" s="15">
        <v>0</v>
      </c>
      <c r="R14" s="15">
        <v>26</v>
      </c>
      <c r="S14" s="15">
        <v>716</v>
      </c>
      <c r="T14" s="15">
        <v>16</v>
      </c>
      <c r="U14" s="15">
        <v>78</v>
      </c>
      <c r="V14" s="15">
        <v>29</v>
      </c>
      <c r="W14" s="15">
        <v>187</v>
      </c>
      <c r="X14" s="59">
        <v>2057</v>
      </c>
    </row>
    <row r="15" spans="1:24" x14ac:dyDescent="0.25">
      <c r="A15" s="44" t="s">
        <v>18</v>
      </c>
      <c r="B15" s="16">
        <f>SUM(B13:B14)</f>
        <v>0</v>
      </c>
      <c r="C15" s="16">
        <f t="shared" ref="C15:V15" si="5">SUM(C13:C14)</f>
        <v>0</v>
      </c>
      <c r="D15" s="16">
        <f t="shared" si="5"/>
        <v>1345</v>
      </c>
      <c r="E15" s="16">
        <f t="shared" si="5"/>
        <v>1345</v>
      </c>
      <c r="F15" s="51">
        <v>2708</v>
      </c>
      <c r="G15" s="16">
        <f t="shared" si="5"/>
        <v>2051</v>
      </c>
      <c r="H15" s="16">
        <f t="shared" si="5"/>
        <v>0</v>
      </c>
      <c r="I15" s="16">
        <f t="shared" si="5"/>
        <v>843</v>
      </c>
      <c r="J15" s="16">
        <f t="shared" si="5"/>
        <v>8</v>
      </c>
      <c r="K15" s="16">
        <f t="shared" si="5"/>
        <v>851</v>
      </c>
      <c r="L15" s="16">
        <f t="shared" si="5"/>
        <v>186</v>
      </c>
      <c r="M15" s="16">
        <f t="shared" si="5"/>
        <v>293</v>
      </c>
      <c r="N15" s="16">
        <f t="shared" si="5"/>
        <v>236</v>
      </c>
      <c r="O15" s="16">
        <f t="shared" si="5"/>
        <v>363</v>
      </c>
      <c r="P15" s="16">
        <f t="shared" si="5"/>
        <v>0</v>
      </c>
      <c r="Q15" s="16">
        <f t="shared" si="5"/>
        <v>20</v>
      </c>
      <c r="R15" s="16">
        <f t="shared" si="5"/>
        <v>244</v>
      </c>
      <c r="S15" s="16">
        <f t="shared" si="5"/>
        <v>1289</v>
      </c>
      <c r="T15" s="16">
        <f t="shared" si="5"/>
        <v>27</v>
      </c>
      <c r="U15" s="16">
        <f t="shared" si="5"/>
        <v>181</v>
      </c>
      <c r="V15" s="16">
        <f t="shared" si="5"/>
        <v>152</v>
      </c>
      <c r="W15" s="16">
        <f>SUM(W13:W14)</f>
        <v>370</v>
      </c>
      <c r="X15" s="60">
        <v>6263</v>
      </c>
    </row>
    <row r="16" spans="1:24" x14ac:dyDescent="0.25">
      <c r="A16" s="44" t="s">
        <v>19</v>
      </c>
      <c r="B16" s="12">
        <v>0</v>
      </c>
      <c r="C16" s="12">
        <v>0</v>
      </c>
      <c r="D16" s="30">
        <v>2724</v>
      </c>
      <c r="E16" s="16">
        <f t="shared" si="0"/>
        <v>2724</v>
      </c>
      <c r="F16" s="31">
        <v>1784</v>
      </c>
      <c r="G16" s="17">
        <f t="shared" si="1"/>
        <v>4508</v>
      </c>
      <c r="H16" s="13">
        <v>0</v>
      </c>
      <c r="I16" s="31">
        <v>1201</v>
      </c>
      <c r="J16" s="13">
        <v>7</v>
      </c>
      <c r="K16" s="17">
        <f>H16+I16+J16</f>
        <v>1208</v>
      </c>
      <c r="L16" s="12">
        <v>4122</v>
      </c>
      <c r="M16" s="36">
        <v>6467</v>
      </c>
      <c r="N16" s="12">
        <v>398</v>
      </c>
      <c r="O16" s="30">
        <v>1578</v>
      </c>
      <c r="P16" s="12">
        <v>0</v>
      </c>
      <c r="Q16" s="12">
        <v>15</v>
      </c>
      <c r="R16" s="15">
        <v>446</v>
      </c>
      <c r="S16" s="57">
        <v>1660</v>
      </c>
      <c r="T16" s="15">
        <v>23</v>
      </c>
      <c r="U16" s="57">
        <v>2077</v>
      </c>
      <c r="V16" s="15">
        <v>188</v>
      </c>
      <c r="W16" s="15">
        <v>414</v>
      </c>
      <c r="X16" s="60">
        <v>23104</v>
      </c>
    </row>
    <row r="17" spans="1:24" x14ac:dyDescent="0.25">
      <c r="A17" s="44" t="s">
        <v>20</v>
      </c>
      <c r="B17" s="12">
        <v>0</v>
      </c>
      <c r="C17" s="12">
        <v>0</v>
      </c>
      <c r="D17" s="30">
        <v>3397</v>
      </c>
      <c r="E17" s="16">
        <f t="shared" si="0"/>
        <v>3397</v>
      </c>
      <c r="F17" s="31">
        <v>2708</v>
      </c>
      <c r="G17" s="17">
        <f t="shared" si="1"/>
        <v>6105</v>
      </c>
      <c r="H17" s="13">
        <v>0</v>
      </c>
      <c r="I17" s="31">
        <v>1468</v>
      </c>
      <c r="J17" s="13">
        <v>7</v>
      </c>
      <c r="K17" s="17">
        <f t="shared" ref="K17:K18" si="6">H17+I17+J17</f>
        <v>1475</v>
      </c>
      <c r="L17" s="12">
        <v>4789</v>
      </c>
      <c r="M17" s="36">
        <v>7271</v>
      </c>
      <c r="N17" s="12">
        <v>394</v>
      </c>
      <c r="O17" s="30">
        <v>1915</v>
      </c>
      <c r="P17" s="12">
        <v>0</v>
      </c>
      <c r="Q17" s="12">
        <v>13</v>
      </c>
      <c r="R17" s="15">
        <v>1514</v>
      </c>
      <c r="S17" s="15">
        <v>2183</v>
      </c>
      <c r="T17" s="15">
        <v>29</v>
      </c>
      <c r="U17" s="15">
        <v>2011</v>
      </c>
      <c r="V17" s="15">
        <v>410</v>
      </c>
      <c r="W17" s="15">
        <v>3756</v>
      </c>
      <c r="X17" s="60">
        <v>31865</v>
      </c>
    </row>
    <row r="18" spans="1:24" x14ac:dyDescent="0.25">
      <c r="A18" s="44" t="s">
        <v>21</v>
      </c>
      <c r="B18" s="12">
        <v>0</v>
      </c>
      <c r="C18" s="12">
        <v>0</v>
      </c>
      <c r="D18" s="30">
        <v>5700</v>
      </c>
      <c r="E18" s="16">
        <f t="shared" si="0"/>
        <v>5700</v>
      </c>
      <c r="F18" s="13">
        <v>5097</v>
      </c>
      <c r="G18" s="17">
        <f t="shared" si="1"/>
        <v>10797</v>
      </c>
      <c r="H18" s="13">
        <v>0</v>
      </c>
      <c r="I18" s="13">
        <v>5610</v>
      </c>
      <c r="J18" s="13">
        <v>29</v>
      </c>
      <c r="K18" s="17">
        <f t="shared" si="6"/>
        <v>5639</v>
      </c>
      <c r="L18" s="12">
        <v>4368</v>
      </c>
      <c r="M18" s="36">
        <v>7977</v>
      </c>
      <c r="N18" s="30">
        <v>1092</v>
      </c>
      <c r="O18" s="12">
        <v>3280</v>
      </c>
      <c r="P18" s="12">
        <v>0</v>
      </c>
      <c r="Q18" s="12">
        <v>396</v>
      </c>
      <c r="R18" s="15">
        <v>1387</v>
      </c>
      <c r="S18" s="15">
        <v>5676</v>
      </c>
      <c r="T18" s="15">
        <v>318</v>
      </c>
      <c r="U18" s="15">
        <v>4368</v>
      </c>
      <c r="V18" s="15">
        <v>1208</v>
      </c>
      <c r="W18" s="15">
        <v>3003</v>
      </c>
      <c r="X18" s="60">
        <v>49509</v>
      </c>
    </row>
    <row r="19" spans="1:24" x14ac:dyDescent="0.25">
      <c r="A19" s="44" t="s">
        <v>22</v>
      </c>
      <c r="B19" s="11">
        <v>0</v>
      </c>
      <c r="C19" s="11">
        <v>0</v>
      </c>
      <c r="D19" s="11">
        <v>2</v>
      </c>
      <c r="E19" s="11">
        <f t="shared" ref="E19:K19" si="7">E16/E15</f>
        <v>2.0252788104089219</v>
      </c>
      <c r="F19" s="11">
        <v>2.5</v>
      </c>
      <c r="G19" s="11">
        <f t="shared" si="7"/>
        <v>2.197952218430034</v>
      </c>
      <c r="H19" s="11">
        <v>0</v>
      </c>
      <c r="I19" s="11">
        <v>1.4</v>
      </c>
      <c r="J19" s="11">
        <v>0.875</v>
      </c>
      <c r="K19" s="11">
        <f t="shared" si="7"/>
        <v>1.4195064629847238</v>
      </c>
      <c r="L19" s="11">
        <v>22.2</v>
      </c>
      <c r="M19" s="11">
        <v>22.1</v>
      </c>
      <c r="N19" s="11">
        <v>1.7</v>
      </c>
      <c r="O19" s="11">
        <v>4.3</v>
      </c>
      <c r="P19" s="11">
        <v>0</v>
      </c>
      <c r="Q19" s="11">
        <v>0.8</v>
      </c>
      <c r="R19" s="11">
        <v>1.8</v>
      </c>
      <c r="S19" s="11">
        <v>1.3</v>
      </c>
      <c r="T19" s="11">
        <v>0.9</v>
      </c>
      <c r="U19" s="11">
        <v>11.5</v>
      </c>
      <c r="V19" s="11">
        <v>1.2</v>
      </c>
      <c r="W19" s="11">
        <v>1.1000000000000001</v>
      </c>
      <c r="X19" s="61">
        <v>3.7</v>
      </c>
    </row>
    <row r="20" spans="1:24" x14ac:dyDescent="0.25">
      <c r="A20" s="44" t="s">
        <v>23</v>
      </c>
      <c r="B20" s="11">
        <v>0</v>
      </c>
      <c r="C20" s="11">
        <v>0</v>
      </c>
      <c r="D20" s="11">
        <v>59.6</v>
      </c>
      <c r="E20" s="11">
        <f t="shared" ref="E20:K20" si="8">E17/E18*100</f>
        <v>59.596491228070178</v>
      </c>
      <c r="F20" s="11">
        <v>53.1</v>
      </c>
      <c r="G20" s="11">
        <f t="shared" si="8"/>
        <v>56.543484301194781</v>
      </c>
      <c r="H20" s="11">
        <v>0</v>
      </c>
      <c r="I20" s="11">
        <v>26.2</v>
      </c>
      <c r="J20" s="11">
        <v>24.137931030000001</v>
      </c>
      <c r="K20" s="11">
        <f t="shared" si="8"/>
        <v>26.157120056747651</v>
      </c>
      <c r="L20" s="11">
        <v>109.6</v>
      </c>
      <c r="M20" s="11">
        <v>91.1</v>
      </c>
      <c r="N20" s="11">
        <v>36.1</v>
      </c>
      <c r="O20" s="11">
        <v>58.4</v>
      </c>
      <c r="P20" s="11">
        <v>0</v>
      </c>
      <c r="Q20" s="11">
        <v>3.3</v>
      </c>
      <c r="R20" s="11">
        <v>109.2</v>
      </c>
      <c r="S20" s="11">
        <v>38.5</v>
      </c>
      <c r="T20" s="11">
        <v>9.1</v>
      </c>
      <c r="U20" s="11">
        <v>46</v>
      </c>
      <c r="V20" s="11">
        <v>33.9</v>
      </c>
      <c r="W20" s="11">
        <v>125.1</v>
      </c>
      <c r="X20" s="61">
        <v>64.400000000000006</v>
      </c>
    </row>
    <row r="21" spans="1:24" x14ac:dyDescent="0.25">
      <c r="A21" s="44" t="s">
        <v>24</v>
      </c>
      <c r="B21" s="11">
        <v>0</v>
      </c>
      <c r="C21" s="11">
        <v>0</v>
      </c>
      <c r="D21" s="11">
        <v>64.400000000000006</v>
      </c>
      <c r="E21" s="11">
        <f t="shared" ref="E21:K21" si="9">E15/E23</f>
        <v>64.047619047619051</v>
      </c>
      <c r="F21" s="11">
        <v>37.799999999999997</v>
      </c>
      <c r="G21" s="11">
        <f t="shared" si="9"/>
        <v>51.274999999999999</v>
      </c>
      <c r="H21" s="11">
        <v>0</v>
      </c>
      <c r="I21" s="11">
        <v>40.1</v>
      </c>
      <c r="J21" s="11">
        <v>9</v>
      </c>
      <c r="K21" s="11">
        <f t="shared" si="9"/>
        <v>38.68181818181818</v>
      </c>
      <c r="L21" s="11">
        <v>11.6</v>
      </c>
      <c r="M21" s="11">
        <v>10.1</v>
      </c>
      <c r="N21" s="11">
        <v>59</v>
      </c>
      <c r="O21" s="11">
        <v>30.3</v>
      </c>
      <c r="P21" s="11">
        <v>0</v>
      </c>
      <c r="Q21" s="11">
        <v>12</v>
      </c>
      <c r="R21" s="11">
        <v>26.5</v>
      </c>
      <c r="S21" s="11">
        <v>58.6</v>
      </c>
      <c r="T21" s="11">
        <v>3.6</v>
      </c>
      <c r="U21" s="11">
        <v>11.3</v>
      </c>
      <c r="V21" s="11">
        <v>19</v>
      </c>
      <c r="W21" s="11">
        <v>33.6</v>
      </c>
      <c r="X21" s="61">
        <v>31.8</v>
      </c>
    </row>
    <row r="22" spans="1:24" x14ac:dyDescent="0.25">
      <c r="A22" s="44" t="s">
        <v>25</v>
      </c>
      <c r="B22" s="11">
        <v>0</v>
      </c>
      <c r="C22" s="11">
        <v>0</v>
      </c>
      <c r="D22" s="11">
        <v>1.4</v>
      </c>
      <c r="E22" s="11">
        <f t="shared" ref="E22:K22" si="10">((100-E20)*E19)/E20</f>
        <v>1.3730400648724599</v>
      </c>
      <c r="F22" s="11">
        <v>2.2000000000000002</v>
      </c>
      <c r="G22" s="11">
        <f t="shared" si="10"/>
        <v>1.6892369875305027</v>
      </c>
      <c r="H22" s="11">
        <v>0</v>
      </c>
      <c r="I22" s="11">
        <v>4</v>
      </c>
      <c r="J22" s="11">
        <v>2.75</v>
      </c>
      <c r="K22" s="11">
        <f t="shared" si="10"/>
        <v>4.0073389233006029</v>
      </c>
      <c r="L22" s="11">
        <v>-1.9</v>
      </c>
      <c r="M22" s="11">
        <v>2.1</v>
      </c>
      <c r="N22" s="11">
        <v>3</v>
      </c>
      <c r="O22" s="11">
        <v>3.1</v>
      </c>
      <c r="P22" s="11">
        <v>0</v>
      </c>
      <c r="Q22" s="14">
        <v>22.1</v>
      </c>
      <c r="R22" s="14">
        <v>-0.2</v>
      </c>
      <c r="S22" s="14">
        <v>2.1</v>
      </c>
      <c r="T22" s="14">
        <v>8.5</v>
      </c>
      <c r="U22" s="14">
        <v>13.4</v>
      </c>
      <c r="V22" s="14">
        <v>2.4</v>
      </c>
      <c r="W22" s="14">
        <v>-0.2</v>
      </c>
      <c r="X22" s="62">
        <v>2</v>
      </c>
    </row>
    <row r="23" spans="1:24" ht="15.75" thickBot="1" x14ac:dyDescent="0.3">
      <c r="A23" s="45" t="s">
        <v>26</v>
      </c>
      <c r="B23" s="46">
        <v>0</v>
      </c>
      <c r="C23" s="46">
        <v>0</v>
      </c>
      <c r="D23" s="46">
        <v>21</v>
      </c>
      <c r="E23" s="47">
        <f>B23+C23+D23</f>
        <v>21</v>
      </c>
      <c r="F23" s="46">
        <v>19</v>
      </c>
      <c r="G23" s="47">
        <f>E23+F23</f>
        <v>40</v>
      </c>
      <c r="H23" s="46">
        <v>0</v>
      </c>
      <c r="I23" s="46">
        <v>21</v>
      </c>
      <c r="J23" s="46">
        <v>1</v>
      </c>
      <c r="K23" s="47">
        <f>SUM(H23:J23)</f>
        <v>22</v>
      </c>
      <c r="L23" s="48">
        <v>16</v>
      </c>
      <c r="M23" s="48">
        <v>29</v>
      </c>
      <c r="N23" s="48">
        <v>4</v>
      </c>
      <c r="O23" s="48">
        <v>12</v>
      </c>
      <c r="P23" s="48">
        <v>0</v>
      </c>
      <c r="Q23" s="48">
        <v>2</v>
      </c>
      <c r="R23" s="48">
        <v>9</v>
      </c>
      <c r="S23" s="48">
        <v>22</v>
      </c>
      <c r="T23" s="48">
        <v>8</v>
      </c>
      <c r="U23" s="48">
        <v>16</v>
      </c>
      <c r="V23" s="48">
        <v>8</v>
      </c>
      <c r="W23" s="48">
        <v>11</v>
      </c>
      <c r="X23" s="63">
        <v>197</v>
      </c>
    </row>
    <row r="24" spans="1:24" x14ac:dyDescent="0.25">
      <c r="A24" s="141" t="s">
        <v>48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</row>
    <row r="25" spans="1:24" ht="35.25" customHeight="1" x14ac:dyDescent="0.25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</row>
  </sheetData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5"/>
  <sheetViews>
    <sheetView workbookViewId="0">
      <selection sqref="A1:U2"/>
    </sheetView>
  </sheetViews>
  <sheetFormatPr baseColWidth="10" defaultRowHeight="15" x14ac:dyDescent="0.25"/>
  <cols>
    <col min="1" max="1" width="35.140625" customWidth="1"/>
    <col min="2" max="2" width="11.42578125" customWidth="1"/>
  </cols>
  <sheetData>
    <row r="1" spans="1:22" x14ac:dyDescent="0.2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6"/>
    </row>
    <row r="2" spans="1:22" ht="15.75" thickBot="1" x14ac:dyDescent="0.3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9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</row>
    <row r="6" spans="1:22" ht="15.75" customHeight="1" thickBot="1" x14ac:dyDescent="0.3">
      <c r="A6" s="130" t="s">
        <v>0</v>
      </c>
      <c r="B6" s="132" t="s">
        <v>1</v>
      </c>
      <c r="C6" s="133"/>
      <c r="D6" s="133"/>
      <c r="E6" s="133"/>
      <c r="F6" s="133"/>
      <c r="G6" s="134"/>
      <c r="H6" s="135" t="s">
        <v>39</v>
      </c>
      <c r="I6" s="133"/>
      <c r="J6" s="136"/>
      <c r="K6" s="134"/>
      <c r="L6" s="137" t="s">
        <v>2</v>
      </c>
      <c r="M6" s="138"/>
      <c r="N6" s="138"/>
      <c r="O6" s="138"/>
      <c r="P6" s="139"/>
      <c r="Q6" s="7"/>
      <c r="R6" s="118" t="s">
        <v>37</v>
      </c>
      <c r="S6" s="119"/>
      <c r="T6" s="119"/>
      <c r="U6" s="120"/>
      <c r="V6" s="116" t="s">
        <v>3</v>
      </c>
    </row>
    <row r="7" spans="1:22" ht="30.75" thickBot="1" x14ac:dyDescent="0.3">
      <c r="A7" s="131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33</v>
      </c>
      <c r="S7" s="10" t="s">
        <v>34</v>
      </c>
      <c r="T7" s="10" t="s">
        <v>35</v>
      </c>
      <c r="U7" s="10" t="s">
        <v>36</v>
      </c>
      <c r="V7" s="117"/>
    </row>
    <row r="8" spans="1:22" x14ac:dyDescent="0.25">
      <c r="A8" s="4" t="s">
        <v>11</v>
      </c>
      <c r="B8" s="9"/>
      <c r="C8" s="12"/>
      <c r="D8" s="9"/>
      <c r="E8" s="16">
        <f>SUM(B8:D8)</f>
        <v>0</v>
      </c>
      <c r="F8" s="13"/>
      <c r="G8" s="17">
        <f>E8+F8</f>
        <v>0</v>
      </c>
      <c r="H8" s="13">
        <v>0</v>
      </c>
      <c r="I8" s="13"/>
      <c r="J8" s="13"/>
      <c r="K8" s="17">
        <f>H8+I8+J8</f>
        <v>0</v>
      </c>
      <c r="L8" s="12"/>
      <c r="M8" s="12"/>
      <c r="N8" s="12"/>
      <c r="O8" s="12"/>
      <c r="P8" s="12"/>
      <c r="Q8" s="12"/>
      <c r="R8" s="15"/>
      <c r="S8" s="20"/>
      <c r="T8" s="20"/>
      <c r="U8" s="20"/>
      <c r="V8" s="18">
        <v>7929</v>
      </c>
    </row>
    <row r="9" spans="1:22" x14ac:dyDescent="0.25">
      <c r="A9" s="5" t="s">
        <v>12</v>
      </c>
      <c r="B9" s="12"/>
      <c r="C9" s="12"/>
      <c r="D9" s="9"/>
      <c r="E9" s="16">
        <f t="shared" ref="E9:E18" si="0">SUM(B9:D9)</f>
        <v>0</v>
      </c>
      <c r="F9" s="13"/>
      <c r="G9" s="17">
        <f t="shared" ref="G9:G18" si="1">E9+F9</f>
        <v>0</v>
      </c>
      <c r="H9" s="13">
        <v>0</v>
      </c>
      <c r="I9" s="13"/>
      <c r="J9" s="13"/>
      <c r="K9" s="17">
        <f t="shared" ref="K9:K13" si="2">H9+I9+J9</f>
        <v>0</v>
      </c>
      <c r="L9" s="12"/>
      <c r="M9" s="12"/>
      <c r="N9" s="12"/>
      <c r="O9" s="12"/>
      <c r="P9" s="12"/>
      <c r="Q9" s="12"/>
      <c r="R9" s="15"/>
      <c r="S9" s="20"/>
      <c r="T9" s="20"/>
      <c r="U9" s="20"/>
      <c r="V9" s="18">
        <v>4901</v>
      </c>
    </row>
    <row r="10" spans="1:22" x14ac:dyDescent="0.25">
      <c r="A10" s="5" t="s">
        <v>13</v>
      </c>
      <c r="B10" s="12"/>
      <c r="C10" s="12"/>
      <c r="D10" s="9"/>
      <c r="E10" s="16">
        <f t="shared" si="0"/>
        <v>0</v>
      </c>
      <c r="F10" s="13"/>
      <c r="G10" s="17">
        <f t="shared" si="1"/>
        <v>0</v>
      </c>
      <c r="H10" s="13">
        <v>0</v>
      </c>
      <c r="I10" s="13"/>
      <c r="J10" s="13"/>
      <c r="K10" s="17">
        <f t="shared" si="2"/>
        <v>0</v>
      </c>
      <c r="L10" s="12"/>
      <c r="M10" s="12"/>
      <c r="N10" s="12"/>
      <c r="O10" s="12"/>
      <c r="P10" s="12"/>
      <c r="Q10" s="12"/>
      <c r="R10" s="15"/>
      <c r="S10" s="20"/>
      <c r="T10" s="20"/>
      <c r="U10" s="20"/>
      <c r="V10" s="18">
        <v>63</v>
      </c>
    </row>
    <row r="11" spans="1:22" x14ac:dyDescent="0.25">
      <c r="A11" s="5" t="s">
        <v>14</v>
      </c>
      <c r="B11" s="12"/>
      <c r="C11" s="12"/>
      <c r="D11" s="9"/>
      <c r="E11" s="16">
        <f t="shared" si="0"/>
        <v>0</v>
      </c>
      <c r="F11" s="13"/>
      <c r="G11" s="17">
        <f t="shared" si="1"/>
        <v>0</v>
      </c>
      <c r="H11" s="13">
        <v>0</v>
      </c>
      <c r="I11" s="13"/>
      <c r="J11" s="13"/>
      <c r="K11" s="17">
        <f t="shared" si="2"/>
        <v>0</v>
      </c>
      <c r="L11" s="12"/>
      <c r="M11" s="12"/>
      <c r="N11" s="12"/>
      <c r="O11" s="12"/>
      <c r="P11" s="12"/>
      <c r="Q11" s="12"/>
      <c r="R11" s="15"/>
      <c r="S11" s="20"/>
      <c r="T11" s="20"/>
      <c r="U11" s="20"/>
      <c r="V11" s="18">
        <v>26</v>
      </c>
    </row>
    <row r="12" spans="1:22" x14ac:dyDescent="0.25">
      <c r="A12" s="5" t="s">
        <v>15</v>
      </c>
      <c r="B12" s="12"/>
      <c r="C12" s="12"/>
      <c r="D12" s="9"/>
      <c r="E12" s="16">
        <f t="shared" si="0"/>
        <v>0</v>
      </c>
      <c r="F12" s="13"/>
      <c r="G12" s="17">
        <f t="shared" si="1"/>
        <v>0</v>
      </c>
      <c r="H12" s="13">
        <v>0</v>
      </c>
      <c r="I12" s="13"/>
      <c r="J12" s="13"/>
      <c r="K12" s="17">
        <f t="shared" si="2"/>
        <v>0</v>
      </c>
      <c r="L12" s="12"/>
      <c r="M12" s="12"/>
      <c r="N12" s="12"/>
      <c r="O12" s="12"/>
      <c r="P12" s="12"/>
      <c r="Q12" s="12"/>
      <c r="R12" s="15"/>
      <c r="S12" s="20"/>
      <c r="T12" s="20"/>
      <c r="U12" s="20"/>
      <c r="V12" s="18">
        <v>81</v>
      </c>
    </row>
    <row r="13" spans="1:22" x14ac:dyDescent="0.25">
      <c r="A13" s="5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0</v>
      </c>
      <c r="E13" s="16">
        <f t="shared" si="3"/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17">
        <f t="shared" si="2"/>
        <v>0</v>
      </c>
      <c r="L13" s="16">
        <f t="shared" si="3"/>
        <v>0</v>
      </c>
      <c r="M13" s="16">
        <f t="shared" si="3"/>
        <v>0</v>
      </c>
      <c r="N13" s="16">
        <f t="shared" si="3"/>
        <v>0</v>
      </c>
      <c r="O13" s="16">
        <f t="shared" si="3"/>
        <v>0</v>
      </c>
      <c r="P13" s="16">
        <v>0</v>
      </c>
      <c r="Q13" s="16">
        <f>SUM(Q9:Q12)</f>
        <v>0</v>
      </c>
      <c r="R13" s="16">
        <f>SUM(R9:R12)</f>
        <v>0</v>
      </c>
      <c r="S13" s="16">
        <f>SUM(S9:S12)</f>
        <v>0</v>
      </c>
      <c r="T13" s="16">
        <f>SUM(T9:T12)</f>
        <v>0</v>
      </c>
      <c r="U13" s="16">
        <f>SUM(U9:U12)</f>
        <v>0</v>
      </c>
      <c r="V13" s="18">
        <v>5071</v>
      </c>
    </row>
    <row r="14" spans="1:22" x14ac:dyDescent="0.25">
      <c r="A14" s="5" t="s">
        <v>17</v>
      </c>
      <c r="B14" s="12"/>
      <c r="C14" s="12"/>
      <c r="D14" s="12"/>
      <c r="E14" s="16">
        <f t="shared" si="0"/>
        <v>0</v>
      </c>
      <c r="F14" s="13"/>
      <c r="G14" s="17">
        <f t="shared" si="1"/>
        <v>0</v>
      </c>
      <c r="H14" s="13">
        <v>0</v>
      </c>
      <c r="I14" s="13"/>
      <c r="J14" s="13"/>
      <c r="K14" s="17">
        <f>H14+I14+J14</f>
        <v>0</v>
      </c>
      <c r="L14" s="12"/>
      <c r="M14" s="12"/>
      <c r="N14" s="12"/>
      <c r="O14" s="12"/>
      <c r="P14" s="12"/>
      <c r="Q14" s="15"/>
      <c r="R14" s="15"/>
      <c r="S14" s="20"/>
      <c r="T14" s="20"/>
      <c r="U14" s="20"/>
      <c r="V14" s="18">
        <v>2830</v>
      </c>
    </row>
    <row r="15" spans="1:22" x14ac:dyDescent="0.25">
      <c r="A15" s="5" t="s">
        <v>18</v>
      </c>
      <c r="B15" s="16">
        <f>SUM(B13:B14)</f>
        <v>0</v>
      </c>
      <c r="C15" s="16">
        <f t="shared" ref="C15:T15" si="4">SUM(C13:C14)</f>
        <v>0</v>
      </c>
      <c r="D15" s="16">
        <f t="shared" si="4"/>
        <v>0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0</v>
      </c>
      <c r="N15" s="16">
        <f t="shared" si="4"/>
        <v>0</v>
      </c>
      <c r="O15" s="16">
        <f t="shared" si="4"/>
        <v>0</v>
      </c>
      <c r="P15" s="16">
        <f t="shared" si="4"/>
        <v>0</v>
      </c>
      <c r="Q15" s="16">
        <f t="shared" si="4"/>
        <v>0</v>
      </c>
      <c r="R15" s="16">
        <f t="shared" si="4"/>
        <v>0</v>
      </c>
      <c r="S15" s="16">
        <f t="shared" si="4"/>
        <v>0</v>
      </c>
      <c r="T15" s="16">
        <f t="shared" si="4"/>
        <v>0</v>
      </c>
      <c r="U15" s="16">
        <f>SUM(U13:U14)</f>
        <v>0</v>
      </c>
      <c r="V15" s="18">
        <v>7901</v>
      </c>
    </row>
    <row r="16" spans="1:22" x14ac:dyDescent="0.25">
      <c r="A16" s="5" t="s">
        <v>19</v>
      </c>
      <c r="B16" s="12"/>
      <c r="C16" s="12"/>
      <c r="D16" s="12"/>
      <c r="E16" s="16">
        <f t="shared" si="0"/>
        <v>0</v>
      </c>
      <c r="F16" s="13"/>
      <c r="G16" s="17">
        <f t="shared" si="1"/>
        <v>0</v>
      </c>
      <c r="H16" s="13">
        <v>0</v>
      </c>
      <c r="I16" s="13"/>
      <c r="J16" s="13"/>
      <c r="K16" s="17">
        <f>H16+I16+J16</f>
        <v>0</v>
      </c>
      <c r="L16" s="12"/>
      <c r="M16" s="12"/>
      <c r="N16" s="12"/>
      <c r="O16" s="12"/>
      <c r="P16" s="12"/>
      <c r="Q16" s="12"/>
      <c r="R16" s="20"/>
      <c r="S16" s="20"/>
      <c r="T16" s="20"/>
      <c r="U16" s="20"/>
      <c r="V16" s="25">
        <v>24823.25</v>
      </c>
    </row>
    <row r="17" spans="1:22" x14ac:dyDescent="0.25">
      <c r="A17" s="5" t="s">
        <v>20</v>
      </c>
      <c r="B17" s="12"/>
      <c r="C17" s="12"/>
      <c r="D17" s="12"/>
      <c r="E17" s="16">
        <f t="shared" si="0"/>
        <v>0</v>
      </c>
      <c r="F17" s="13"/>
      <c r="G17" s="17">
        <f t="shared" si="1"/>
        <v>0</v>
      </c>
      <c r="H17" s="13">
        <v>0</v>
      </c>
      <c r="I17" s="13"/>
      <c r="J17" s="13"/>
      <c r="K17" s="17">
        <f t="shared" ref="K17:K18" si="5">H17+I17+J17</f>
        <v>0</v>
      </c>
      <c r="L17" s="12"/>
      <c r="M17" s="12"/>
      <c r="N17" s="12"/>
      <c r="O17" s="12"/>
      <c r="P17" s="12"/>
      <c r="Q17" s="12"/>
      <c r="R17" s="20"/>
      <c r="S17" s="20"/>
      <c r="T17" s="20"/>
      <c r="U17" s="20"/>
      <c r="V17" s="18">
        <v>38630</v>
      </c>
    </row>
    <row r="18" spans="1:22" x14ac:dyDescent="0.25">
      <c r="A18" s="5" t="s">
        <v>21</v>
      </c>
      <c r="B18" s="12"/>
      <c r="C18" s="12"/>
      <c r="D18" s="12"/>
      <c r="E18" s="16">
        <f t="shared" si="0"/>
        <v>0</v>
      </c>
      <c r="F18" s="13"/>
      <c r="G18" s="17">
        <f t="shared" si="1"/>
        <v>0</v>
      </c>
      <c r="H18" s="13">
        <v>0</v>
      </c>
      <c r="I18" s="13"/>
      <c r="J18" s="13"/>
      <c r="K18" s="17">
        <f t="shared" si="5"/>
        <v>0</v>
      </c>
      <c r="L18" s="12"/>
      <c r="M18" s="12"/>
      <c r="N18" s="12"/>
      <c r="O18" s="12"/>
      <c r="P18" s="12"/>
      <c r="Q18" s="12"/>
      <c r="R18" s="20"/>
      <c r="S18" s="20"/>
      <c r="T18" s="20"/>
      <c r="U18" s="20"/>
      <c r="V18" s="18">
        <v>61616</v>
      </c>
    </row>
    <row r="19" spans="1:22" x14ac:dyDescent="0.25">
      <c r="A19" s="5" t="s">
        <v>22</v>
      </c>
      <c r="B19" s="11" t="e">
        <f>B16/B15</f>
        <v>#DIV/0!</v>
      </c>
      <c r="C19" s="11">
        <v>0</v>
      </c>
      <c r="D19" s="11" t="e">
        <f t="shared" ref="D19:O19" si="6">D16/D15</f>
        <v>#DIV/0!</v>
      </c>
      <c r="E19" s="11" t="e">
        <f t="shared" si="6"/>
        <v>#DIV/0!</v>
      </c>
      <c r="F19" s="11" t="e">
        <f t="shared" si="6"/>
        <v>#DIV/0!</v>
      </c>
      <c r="G19" s="11" t="e">
        <f t="shared" si="6"/>
        <v>#DIV/0!</v>
      </c>
      <c r="H19" s="11">
        <v>0</v>
      </c>
      <c r="I19" s="11" t="e">
        <f t="shared" si="6"/>
        <v>#DIV/0!</v>
      </c>
      <c r="J19" s="11" t="e">
        <f t="shared" si="6"/>
        <v>#DIV/0!</v>
      </c>
      <c r="K19" s="11" t="e">
        <f t="shared" si="6"/>
        <v>#DIV/0!</v>
      </c>
      <c r="L19" s="11" t="e">
        <f t="shared" si="6"/>
        <v>#DIV/0!</v>
      </c>
      <c r="M19" s="11" t="e">
        <f t="shared" si="6"/>
        <v>#DIV/0!</v>
      </c>
      <c r="N19" s="11" t="e">
        <f t="shared" si="6"/>
        <v>#DIV/0!</v>
      </c>
      <c r="O19" s="11" t="e">
        <f t="shared" si="6"/>
        <v>#DIV/0!</v>
      </c>
      <c r="P19" s="11">
        <v>0</v>
      </c>
      <c r="Q19" s="11" t="e">
        <f t="shared" ref="Q19:U19" si="7">Q16/Q15</f>
        <v>#DIV/0!</v>
      </c>
      <c r="R19" s="11" t="e">
        <f t="shared" si="7"/>
        <v>#DIV/0!</v>
      </c>
      <c r="S19" s="11" t="e">
        <f t="shared" si="7"/>
        <v>#DIV/0!</v>
      </c>
      <c r="T19" s="11" t="e">
        <f t="shared" si="7"/>
        <v>#DIV/0!</v>
      </c>
      <c r="U19" s="11" t="e">
        <f t="shared" si="7"/>
        <v>#DIV/0!</v>
      </c>
      <c r="V19" s="11">
        <v>3.1417858498924187</v>
      </c>
    </row>
    <row r="20" spans="1:22" x14ac:dyDescent="0.25">
      <c r="A20" s="5" t="s">
        <v>23</v>
      </c>
      <c r="B20" s="11" t="e">
        <f>B17/B18*100</f>
        <v>#DIV/0!</v>
      </c>
      <c r="C20" s="11">
        <v>0</v>
      </c>
      <c r="D20" s="11" t="e">
        <f t="shared" ref="D20:O20" si="8">D17/D18*100</f>
        <v>#DIV/0!</v>
      </c>
      <c r="E20" s="11" t="e">
        <f t="shared" si="8"/>
        <v>#DIV/0!</v>
      </c>
      <c r="F20" s="11" t="e">
        <f t="shared" si="8"/>
        <v>#DIV/0!</v>
      </c>
      <c r="G20" s="11" t="e">
        <f t="shared" si="8"/>
        <v>#DIV/0!</v>
      </c>
      <c r="H20" s="11">
        <v>0</v>
      </c>
      <c r="I20" s="11" t="e">
        <f t="shared" si="8"/>
        <v>#DIV/0!</v>
      </c>
      <c r="J20" s="11" t="e">
        <f t="shared" si="8"/>
        <v>#DIV/0!</v>
      </c>
      <c r="K20" s="11" t="e">
        <f t="shared" si="8"/>
        <v>#DIV/0!</v>
      </c>
      <c r="L20" s="11" t="e">
        <f t="shared" si="8"/>
        <v>#DIV/0!</v>
      </c>
      <c r="M20" s="11" t="e">
        <f t="shared" si="8"/>
        <v>#DIV/0!</v>
      </c>
      <c r="N20" s="11" t="e">
        <f t="shared" si="8"/>
        <v>#DIV/0!</v>
      </c>
      <c r="O20" s="11" t="e">
        <f t="shared" si="8"/>
        <v>#DIV/0!</v>
      </c>
      <c r="P20" s="11">
        <v>0</v>
      </c>
      <c r="Q20" s="11" t="e">
        <f t="shared" ref="Q20:U20" si="9">Q17/Q18*100</f>
        <v>#DIV/0!</v>
      </c>
      <c r="R20" s="11" t="e">
        <f t="shared" si="9"/>
        <v>#DIV/0!</v>
      </c>
      <c r="S20" s="11" t="e">
        <f t="shared" si="9"/>
        <v>#DIV/0!</v>
      </c>
      <c r="T20" s="11" t="e">
        <f t="shared" si="9"/>
        <v>#DIV/0!</v>
      </c>
      <c r="U20" s="11" t="e">
        <f t="shared" si="9"/>
        <v>#DIV/0!</v>
      </c>
      <c r="V20" s="11">
        <v>62.694754609192415</v>
      </c>
    </row>
    <row r="21" spans="1:22" x14ac:dyDescent="0.25">
      <c r="A21" s="5" t="s">
        <v>24</v>
      </c>
      <c r="B21" s="26" t="e">
        <f>B15/B23</f>
        <v>#DIV/0!</v>
      </c>
      <c r="C21" s="11">
        <v>0</v>
      </c>
      <c r="D21" s="11" t="e">
        <f t="shared" ref="D21:U21" si="10">D15/D23</f>
        <v>#DIV/0!</v>
      </c>
      <c r="E21" s="11" t="e">
        <f t="shared" si="10"/>
        <v>#DIV/0!</v>
      </c>
      <c r="F21" s="11" t="e">
        <f t="shared" si="10"/>
        <v>#DIV/0!</v>
      </c>
      <c r="G21" s="11" t="e">
        <f t="shared" si="10"/>
        <v>#DIV/0!</v>
      </c>
      <c r="H21" s="11">
        <v>0</v>
      </c>
      <c r="I21" s="11" t="e">
        <f t="shared" si="10"/>
        <v>#DIV/0!</v>
      </c>
      <c r="J21" s="11" t="e">
        <f t="shared" si="10"/>
        <v>#DIV/0!</v>
      </c>
      <c r="K21" s="11" t="e">
        <f t="shared" si="10"/>
        <v>#DIV/0!</v>
      </c>
      <c r="L21" s="11" t="e">
        <f t="shared" si="10"/>
        <v>#DIV/0!</v>
      </c>
      <c r="M21" s="11" t="e">
        <f t="shared" si="10"/>
        <v>#DIV/0!</v>
      </c>
      <c r="N21" s="11" t="e">
        <f t="shared" si="10"/>
        <v>#DIV/0!</v>
      </c>
      <c r="O21" s="11" t="e">
        <f t="shared" si="10"/>
        <v>#DIV/0!</v>
      </c>
      <c r="P21" s="11">
        <v>0</v>
      </c>
      <c r="Q21" s="11" t="e">
        <f t="shared" si="10"/>
        <v>#DIV/0!</v>
      </c>
      <c r="R21" s="11" t="e">
        <f t="shared" si="10"/>
        <v>#DIV/0!</v>
      </c>
      <c r="S21" s="11" t="e">
        <f t="shared" si="10"/>
        <v>#DIV/0!</v>
      </c>
      <c r="T21" s="11" t="e">
        <f t="shared" si="10"/>
        <v>#DIV/0!</v>
      </c>
      <c r="U21" s="11" t="e">
        <f t="shared" si="10"/>
        <v>#DIV/0!</v>
      </c>
      <c r="V21" s="11">
        <v>3.8485143692157817</v>
      </c>
    </row>
    <row r="22" spans="1:22" x14ac:dyDescent="0.25">
      <c r="A22" s="5" t="s">
        <v>25</v>
      </c>
      <c r="B22" s="11" t="e">
        <f>((100-B20)*B19)/B20</f>
        <v>#DIV/0!</v>
      </c>
      <c r="C22" s="11">
        <v>0</v>
      </c>
      <c r="D22" s="11" t="e">
        <f t="shared" ref="D22:O22" si="11">((100-D20)*D19)/D20</f>
        <v>#DIV/0!</v>
      </c>
      <c r="E22" s="11" t="e">
        <f t="shared" si="11"/>
        <v>#DIV/0!</v>
      </c>
      <c r="F22" s="11" t="e">
        <f t="shared" si="11"/>
        <v>#DIV/0!</v>
      </c>
      <c r="G22" s="11" t="e">
        <f t="shared" si="11"/>
        <v>#DIV/0!</v>
      </c>
      <c r="H22" s="11">
        <v>0</v>
      </c>
      <c r="I22" s="11" t="e">
        <f t="shared" si="11"/>
        <v>#DIV/0!</v>
      </c>
      <c r="J22" s="11" t="e">
        <f t="shared" si="11"/>
        <v>#DIV/0!</v>
      </c>
      <c r="K22" s="11" t="e">
        <f t="shared" si="11"/>
        <v>#DIV/0!</v>
      </c>
      <c r="L22" s="11" t="e">
        <f t="shared" si="11"/>
        <v>#DIV/0!</v>
      </c>
      <c r="M22" s="11" t="e">
        <f t="shared" si="11"/>
        <v>#DIV/0!</v>
      </c>
      <c r="N22" s="11" t="e">
        <f t="shared" si="11"/>
        <v>#DIV/0!</v>
      </c>
      <c r="O22" s="11" t="e">
        <f t="shared" si="11"/>
        <v>#DIV/0!</v>
      </c>
      <c r="P22" s="11">
        <v>0</v>
      </c>
      <c r="Q22" s="14" t="e">
        <f>((100-Q20)*Q19)/Q20</f>
        <v>#DIV/0!</v>
      </c>
      <c r="R22" s="14" t="e">
        <f t="shared" ref="R22:U22" si="12">((100-R20)*R19)/R20</f>
        <v>#DIV/0!</v>
      </c>
      <c r="S22" s="14" t="e">
        <f t="shared" si="12"/>
        <v>#DIV/0!</v>
      </c>
      <c r="T22" s="14" t="e">
        <f t="shared" si="12"/>
        <v>#DIV/0!</v>
      </c>
      <c r="U22" s="14" t="e">
        <f t="shared" si="12"/>
        <v>#DIV/0!</v>
      </c>
      <c r="V22" s="14">
        <v>1.8694561104226546</v>
      </c>
    </row>
    <row r="23" spans="1:22" ht="15.75" thickBot="1" x14ac:dyDescent="0.3">
      <c r="A23" s="6" t="s">
        <v>26</v>
      </c>
      <c r="B23" s="21"/>
      <c r="C23" s="21"/>
      <c r="D23" s="21"/>
      <c r="E23" s="22"/>
      <c r="F23" s="21"/>
      <c r="G23" s="22"/>
      <c r="H23" s="21"/>
      <c r="I23" s="21"/>
      <c r="J23" s="21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5"/>
    </row>
    <row r="24" spans="1:22" x14ac:dyDescent="0.25">
      <c r="A24" s="152" t="s">
        <v>38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</row>
    <row r="25" spans="1:22" x14ac:dyDescent="0.25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</row>
  </sheetData>
  <sheetProtection algorithmName="SHA-512" hashValue="d2kUGAL8ZGKuXjm4bano40RC1C4SJ8XBtiiQ7R6bVtvzk5B6FF4avxjQdwTxBtuckSTaKH0mM6uOAfbEDv+e7Q==" saltValue="AJyp3AgLdN2V5yP3fMRvaA==" spinCount="100000" sheet="1" objects="1" scenarios="1"/>
  <mergeCells count="8">
    <mergeCell ref="V6:V7"/>
    <mergeCell ref="A24:U25"/>
    <mergeCell ref="A1:U2"/>
    <mergeCell ref="A6:A7"/>
    <mergeCell ref="B6:G6"/>
    <mergeCell ref="H6:K6"/>
    <mergeCell ref="L6:P6"/>
    <mergeCell ref="R6:U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5"/>
  <sheetViews>
    <sheetView topLeftCell="B1" workbookViewId="0">
      <selection activeCell="J29" sqref="J29"/>
    </sheetView>
  </sheetViews>
  <sheetFormatPr baseColWidth="10" defaultRowHeight="15" x14ac:dyDescent="0.25"/>
  <cols>
    <col min="1" max="1" width="35.140625" customWidth="1"/>
    <col min="2" max="2" width="11.42578125" customWidth="1"/>
  </cols>
  <sheetData>
    <row r="1" spans="1:24" x14ac:dyDescent="0.25">
      <c r="A1" s="124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6"/>
    </row>
    <row r="2" spans="1:24" ht="15.75" thickBot="1" x14ac:dyDescent="0.3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9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148" t="s">
        <v>0</v>
      </c>
      <c r="B6" s="135" t="s">
        <v>1</v>
      </c>
      <c r="C6" s="133"/>
      <c r="D6" s="133"/>
      <c r="E6" s="133"/>
      <c r="F6" s="133"/>
      <c r="G6" s="134"/>
      <c r="H6" s="135" t="s">
        <v>39</v>
      </c>
      <c r="I6" s="133"/>
      <c r="J6" s="136"/>
      <c r="K6" s="134"/>
      <c r="L6" s="137" t="s">
        <v>2</v>
      </c>
      <c r="M6" s="138"/>
      <c r="N6" s="138"/>
      <c r="O6" s="138"/>
      <c r="P6" s="158"/>
      <c r="Q6" s="67"/>
      <c r="R6" s="149" t="s">
        <v>37</v>
      </c>
      <c r="S6" s="150"/>
      <c r="T6" s="150"/>
      <c r="U6" s="150"/>
      <c r="V6" s="150"/>
      <c r="W6" s="151"/>
      <c r="X6" s="155" t="s">
        <v>3</v>
      </c>
    </row>
    <row r="7" spans="1:24" ht="45.75" thickBot="1" x14ac:dyDescent="0.3">
      <c r="A7" s="157"/>
      <c r="B7" s="84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101" t="s">
        <v>5</v>
      </c>
      <c r="H7" s="84" t="s">
        <v>28</v>
      </c>
      <c r="I7" s="3" t="s">
        <v>29</v>
      </c>
      <c r="J7" s="3" t="s">
        <v>30</v>
      </c>
      <c r="K7" s="101" t="s">
        <v>6</v>
      </c>
      <c r="L7" s="84" t="s">
        <v>7</v>
      </c>
      <c r="M7" s="3" t="s">
        <v>8</v>
      </c>
      <c r="N7" s="3" t="s">
        <v>9</v>
      </c>
      <c r="O7" s="23" t="s">
        <v>31</v>
      </c>
      <c r="P7" s="87" t="s">
        <v>32</v>
      </c>
      <c r="Q7" s="68" t="s">
        <v>10</v>
      </c>
      <c r="R7" s="94" t="s">
        <v>33</v>
      </c>
      <c r="S7" s="95" t="s">
        <v>54</v>
      </c>
      <c r="T7" s="95" t="s">
        <v>44</v>
      </c>
      <c r="U7" s="95" t="s">
        <v>34</v>
      </c>
      <c r="V7" s="95" t="s">
        <v>35</v>
      </c>
      <c r="W7" s="96" t="s">
        <v>36</v>
      </c>
      <c r="X7" s="156"/>
    </row>
    <row r="8" spans="1:24" x14ac:dyDescent="0.25">
      <c r="A8" s="4" t="s">
        <v>11</v>
      </c>
      <c r="B8" s="108">
        <v>394</v>
      </c>
      <c r="C8" s="12">
        <v>208</v>
      </c>
      <c r="D8" s="50">
        <v>1370</v>
      </c>
      <c r="E8" s="16">
        <f>SUM(B8:D8)</f>
        <v>1972</v>
      </c>
      <c r="F8" s="31">
        <v>1020</v>
      </c>
      <c r="G8" s="103">
        <f>E8+F8</f>
        <v>2992</v>
      </c>
      <c r="H8" s="102">
        <v>156</v>
      </c>
      <c r="I8" s="31">
        <v>1082</v>
      </c>
      <c r="J8" s="13">
        <v>17</v>
      </c>
      <c r="K8" s="103">
        <f>H8+I8+J8</f>
        <v>1255</v>
      </c>
      <c r="L8" s="85">
        <v>211</v>
      </c>
      <c r="M8" s="12">
        <v>353</v>
      </c>
      <c r="N8" s="12">
        <v>202</v>
      </c>
      <c r="O8" s="12">
        <v>460</v>
      </c>
      <c r="P8" s="86">
        <v>0</v>
      </c>
      <c r="Q8" s="79">
        <v>48</v>
      </c>
      <c r="R8" s="69">
        <v>0</v>
      </c>
      <c r="S8" s="15">
        <v>531</v>
      </c>
      <c r="T8" s="15">
        <v>0</v>
      </c>
      <c r="U8" s="15">
        <v>3</v>
      </c>
      <c r="V8" s="15">
        <v>0</v>
      </c>
      <c r="W8" s="70">
        <v>28</v>
      </c>
      <c r="X8" s="97">
        <v>6083</v>
      </c>
    </row>
    <row r="9" spans="1:24" x14ac:dyDescent="0.25">
      <c r="A9" s="5" t="s">
        <v>12</v>
      </c>
      <c r="B9" s="85">
        <v>312</v>
      </c>
      <c r="C9" s="12">
        <v>186</v>
      </c>
      <c r="D9" s="50">
        <v>1287</v>
      </c>
      <c r="E9" s="16">
        <f t="shared" ref="E9:E18" si="0">SUM(B9:D9)</f>
        <v>1785</v>
      </c>
      <c r="F9" s="13">
        <v>939</v>
      </c>
      <c r="G9" s="103">
        <f t="shared" ref="G9:G18" si="1">E9+F9</f>
        <v>2724</v>
      </c>
      <c r="H9" s="102">
        <v>124</v>
      </c>
      <c r="I9" s="31">
        <v>1055</v>
      </c>
      <c r="J9" s="13">
        <v>7</v>
      </c>
      <c r="K9" s="103">
        <f t="shared" ref="K9:K13" si="2">H9+I9+J9</f>
        <v>1186</v>
      </c>
      <c r="L9" s="85">
        <v>10</v>
      </c>
      <c r="M9" s="12">
        <v>266</v>
      </c>
      <c r="N9" s="12">
        <v>1</v>
      </c>
      <c r="O9" s="12">
        <v>240</v>
      </c>
      <c r="P9" s="86">
        <v>0</v>
      </c>
      <c r="Q9" s="79">
        <v>4</v>
      </c>
      <c r="R9" s="69">
        <v>0</v>
      </c>
      <c r="S9" s="15">
        <v>335</v>
      </c>
      <c r="T9" s="15">
        <v>0</v>
      </c>
      <c r="U9" s="15">
        <v>0</v>
      </c>
      <c r="V9" s="15">
        <v>0</v>
      </c>
      <c r="W9" s="70">
        <v>8</v>
      </c>
      <c r="X9" s="97">
        <v>4774</v>
      </c>
    </row>
    <row r="10" spans="1:24" x14ac:dyDescent="0.25">
      <c r="A10" s="5" t="s">
        <v>13</v>
      </c>
      <c r="B10" s="85">
        <v>1</v>
      </c>
      <c r="C10" s="12">
        <v>0</v>
      </c>
      <c r="D10" s="9">
        <v>1</v>
      </c>
      <c r="E10" s="16">
        <f t="shared" si="0"/>
        <v>2</v>
      </c>
      <c r="F10" s="13">
        <v>2</v>
      </c>
      <c r="G10" s="103">
        <f t="shared" si="1"/>
        <v>4</v>
      </c>
      <c r="H10" s="102">
        <v>0</v>
      </c>
      <c r="I10" s="13">
        <v>0</v>
      </c>
      <c r="J10" s="13">
        <v>0</v>
      </c>
      <c r="K10" s="103">
        <f t="shared" si="2"/>
        <v>0</v>
      </c>
      <c r="L10" s="85">
        <v>2</v>
      </c>
      <c r="M10" s="12">
        <v>6</v>
      </c>
      <c r="N10" s="12">
        <v>5</v>
      </c>
      <c r="O10" s="12">
        <v>2</v>
      </c>
      <c r="P10" s="86">
        <v>0</v>
      </c>
      <c r="Q10" s="79">
        <v>26</v>
      </c>
      <c r="R10" s="69">
        <v>0</v>
      </c>
      <c r="S10" s="15">
        <v>2</v>
      </c>
      <c r="T10" s="15">
        <v>0</v>
      </c>
      <c r="U10" s="15">
        <v>0</v>
      </c>
      <c r="V10" s="15">
        <v>0</v>
      </c>
      <c r="W10" s="70">
        <v>0</v>
      </c>
      <c r="X10" s="97">
        <v>47</v>
      </c>
    </row>
    <row r="11" spans="1:24" x14ac:dyDescent="0.25">
      <c r="A11" s="5" t="s">
        <v>14</v>
      </c>
      <c r="B11" s="85">
        <v>3</v>
      </c>
      <c r="C11" s="12">
        <v>1</v>
      </c>
      <c r="D11" s="9">
        <v>0</v>
      </c>
      <c r="E11" s="16">
        <f t="shared" si="0"/>
        <v>4</v>
      </c>
      <c r="F11" s="13">
        <v>2</v>
      </c>
      <c r="G11" s="103">
        <f t="shared" si="1"/>
        <v>6</v>
      </c>
      <c r="H11" s="102">
        <v>0</v>
      </c>
      <c r="I11" s="13">
        <v>1</v>
      </c>
      <c r="J11" s="13">
        <v>0</v>
      </c>
      <c r="K11" s="103">
        <f t="shared" si="2"/>
        <v>1</v>
      </c>
      <c r="L11" s="85">
        <v>0</v>
      </c>
      <c r="M11" s="12">
        <v>0</v>
      </c>
      <c r="N11" s="12">
        <v>0</v>
      </c>
      <c r="O11" s="12">
        <v>0</v>
      </c>
      <c r="P11" s="86">
        <v>0</v>
      </c>
      <c r="Q11" s="79">
        <v>0</v>
      </c>
      <c r="R11" s="69">
        <v>0</v>
      </c>
      <c r="S11" s="15">
        <v>3</v>
      </c>
      <c r="T11" s="15">
        <v>0</v>
      </c>
      <c r="U11" s="15">
        <v>0</v>
      </c>
      <c r="V11" s="15">
        <v>0</v>
      </c>
      <c r="W11" s="70">
        <v>0</v>
      </c>
      <c r="X11" s="97">
        <v>10</v>
      </c>
    </row>
    <row r="12" spans="1:24" x14ac:dyDescent="0.25">
      <c r="A12" s="5" t="s">
        <v>15</v>
      </c>
      <c r="B12" s="85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03">
        <f t="shared" si="1"/>
        <v>0</v>
      </c>
      <c r="H12" s="102">
        <v>0</v>
      </c>
      <c r="I12" s="13">
        <v>1</v>
      </c>
      <c r="J12" s="13">
        <v>0</v>
      </c>
      <c r="K12" s="103">
        <f t="shared" si="2"/>
        <v>1</v>
      </c>
      <c r="L12" s="85">
        <v>33</v>
      </c>
      <c r="M12" s="12">
        <v>5</v>
      </c>
      <c r="N12" s="12">
        <v>0</v>
      </c>
      <c r="O12" s="12">
        <v>4</v>
      </c>
      <c r="P12" s="86">
        <v>0</v>
      </c>
      <c r="Q12" s="79">
        <v>18</v>
      </c>
      <c r="R12" s="69">
        <v>0</v>
      </c>
      <c r="S12" s="15">
        <v>0</v>
      </c>
      <c r="T12" s="15">
        <v>0</v>
      </c>
      <c r="U12" s="15">
        <v>0</v>
      </c>
      <c r="V12" s="15">
        <v>0</v>
      </c>
      <c r="W12" s="70">
        <v>0</v>
      </c>
      <c r="X12" s="97">
        <v>61</v>
      </c>
    </row>
    <row r="13" spans="1:24" x14ac:dyDescent="0.25">
      <c r="A13" s="5" t="s">
        <v>16</v>
      </c>
      <c r="B13" s="71">
        <f>SUM(B9:B12)</f>
        <v>316</v>
      </c>
      <c r="C13" s="16">
        <f t="shared" ref="C13:O13" si="3">SUM(C9:C12)</f>
        <v>187</v>
      </c>
      <c r="D13" s="16">
        <f t="shared" si="3"/>
        <v>1288</v>
      </c>
      <c r="E13" s="16">
        <f t="shared" si="3"/>
        <v>1791</v>
      </c>
      <c r="F13" s="16">
        <f t="shared" si="3"/>
        <v>943</v>
      </c>
      <c r="G13" s="72">
        <f t="shared" si="3"/>
        <v>2734</v>
      </c>
      <c r="H13" s="71">
        <f t="shared" si="3"/>
        <v>124</v>
      </c>
      <c r="I13" s="16">
        <f t="shared" si="3"/>
        <v>1057</v>
      </c>
      <c r="J13" s="16">
        <f t="shared" si="3"/>
        <v>7</v>
      </c>
      <c r="K13" s="103">
        <f t="shared" si="2"/>
        <v>1188</v>
      </c>
      <c r="L13" s="71">
        <f t="shared" si="3"/>
        <v>45</v>
      </c>
      <c r="M13" s="16">
        <f t="shared" si="3"/>
        <v>277</v>
      </c>
      <c r="N13" s="16">
        <f t="shared" si="3"/>
        <v>6</v>
      </c>
      <c r="O13" s="16">
        <f t="shared" si="3"/>
        <v>246</v>
      </c>
      <c r="P13" s="72">
        <v>0</v>
      </c>
      <c r="Q13" s="80">
        <f>SUM(Q9:Q12)</f>
        <v>48</v>
      </c>
      <c r="R13" s="71">
        <f t="shared" ref="R13:W13" si="4">SUM(R9:R12)</f>
        <v>0</v>
      </c>
      <c r="S13" s="16">
        <f t="shared" si="4"/>
        <v>340</v>
      </c>
      <c r="T13" s="16">
        <f t="shared" si="4"/>
        <v>0</v>
      </c>
      <c r="U13" s="16">
        <f t="shared" si="4"/>
        <v>0</v>
      </c>
      <c r="V13" s="16">
        <f t="shared" si="4"/>
        <v>0</v>
      </c>
      <c r="W13" s="72">
        <f t="shared" si="4"/>
        <v>8</v>
      </c>
      <c r="X13" s="97">
        <v>4892</v>
      </c>
    </row>
    <row r="14" spans="1:24" x14ac:dyDescent="0.25">
      <c r="A14" s="5" t="s">
        <v>17</v>
      </c>
      <c r="B14" s="85">
        <v>92</v>
      </c>
      <c r="C14" s="12">
        <v>12</v>
      </c>
      <c r="D14" s="12">
        <v>83</v>
      </c>
      <c r="E14" s="16">
        <f t="shared" si="0"/>
        <v>187</v>
      </c>
      <c r="F14" s="13">
        <v>78</v>
      </c>
      <c r="G14" s="103">
        <f t="shared" si="1"/>
        <v>265</v>
      </c>
      <c r="H14" s="102">
        <v>29</v>
      </c>
      <c r="I14" s="13">
        <v>144</v>
      </c>
      <c r="J14" s="13">
        <v>10</v>
      </c>
      <c r="K14" s="103">
        <f>H14+I14+J14</f>
        <v>183</v>
      </c>
      <c r="L14" s="85">
        <v>165</v>
      </c>
      <c r="M14" s="12">
        <v>76</v>
      </c>
      <c r="N14" s="12">
        <v>198</v>
      </c>
      <c r="O14" s="12">
        <v>211</v>
      </c>
      <c r="P14" s="86">
        <v>0</v>
      </c>
      <c r="Q14" s="81">
        <v>0</v>
      </c>
      <c r="R14" s="69">
        <v>0</v>
      </c>
      <c r="S14" s="15">
        <v>174</v>
      </c>
      <c r="T14" s="15">
        <v>0</v>
      </c>
      <c r="U14" s="15">
        <v>3</v>
      </c>
      <c r="V14" s="15">
        <v>0</v>
      </c>
      <c r="W14" s="70">
        <v>20</v>
      </c>
      <c r="X14" s="97">
        <v>1295</v>
      </c>
    </row>
    <row r="15" spans="1:24" x14ac:dyDescent="0.25">
      <c r="A15" s="5" t="s">
        <v>18</v>
      </c>
      <c r="B15" s="71">
        <f>SUM(B13:B14)</f>
        <v>408</v>
      </c>
      <c r="C15" s="16">
        <f t="shared" ref="C15:W15" si="5">SUM(C13:C14)</f>
        <v>199</v>
      </c>
      <c r="D15" s="16">
        <f t="shared" si="5"/>
        <v>1371</v>
      </c>
      <c r="E15" s="16">
        <f t="shared" si="5"/>
        <v>1978</v>
      </c>
      <c r="F15" s="16">
        <f t="shared" si="5"/>
        <v>1021</v>
      </c>
      <c r="G15" s="72">
        <f t="shared" si="5"/>
        <v>2999</v>
      </c>
      <c r="H15" s="71">
        <f t="shared" si="5"/>
        <v>153</v>
      </c>
      <c r="I15" s="16">
        <f t="shared" si="5"/>
        <v>1201</v>
      </c>
      <c r="J15" s="16">
        <f t="shared" si="5"/>
        <v>17</v>
      </c>
      <c r="K15" s="72">
        <f t="shared" si="5"/>
        <v>1371</v>
      </c>
      <c r="L15" s="71">
        <f t="shared" si="5"/>
        <v>210</v>
      </c>
      <c r="M15" s="16">
        <f t="shared" si="5"/>
        <v>353</v>
      </c>
      <c r="N15" s="16">
        <f t="shared" si="5"/>
        <v>204</v>
      </c>
      <c r="O15" s="16">
        <f t="shared" si="5"/>
        <v>457</v>
      </c>
      <c r="P15" s="72">
        <f t="shared" si="5"/>
        <v>0</v>
      </c>
      <c r="Q15" s="80">
        <f t="shared" si="5"/>
        <v>48</v>
      </c>
      <c r="R15" s="71">
        <f t="shared" si="5"/>
        <v>0</v>
      </c>
      <c r="S15" s="16">
        <f t="shared" si="5"/>
        <v>514</v>
      </c>
      <c r="T15" s="16">
        <f t="shared" si="5"/>
        <v>0</v>
      </c>
      <c r="U15" s="16">
        <f t="shared" si="5"/>
        <v>3</v>
      </c>
      <c r="V15" s="16">
        <f t="shared" si="5"/>
        <v>0</v>
      </c>
      <c r="W15" s="72">
        <f t="shared" si="5"/>
        <v>28</v>
      </c>
      <c r="X15" s="97">
        <v>6187</v>
      </c>
    </row>
    <row r="16" spans="1:24" x14ac:dyDescent="0.25">
      <c r="A16" s="5" t="s">
        <v>19</v>
      </c>
      <c r="B16" s="109">
        <v>1248</v>
      </c>
      <c r="C16" s="12">
        <v>473</v>
      </c>
      <c r="D16" s="30">
        <v>3268</v>
      </c>
      <c r="E16" s="16">
        <f t="shared" si="0"/>
        <v>4989</v>
      </c>
      <c r="F16" s="31">
        <v>2599</v>
      </c>
      <c r="G16" s="103">
        <f t="shared" si="1"/>
        <v>7588</v>
      </c>
      <c r="H16" s="102">
        <v>271</v>
      </c>
      <c r="I16" s="31">
        <v>1890</v>
      </c>
      <c r="J16" s="13">
        <v>15</v>
      </c>
      <c r="K16" s="103">
        <f>H16+I16+J16</f>
        <v>2176</v>
      </c>
      <c r="L16" s="85">
        <v>4496</v>
      </c>
      <c r="M16" s="12">
        <v>10799</v>
      </c>
      <c r="N16" s="12">
        <v>398</v>
      </c>
      <c r="O16" s="30">
        <v>2462</v>
      </c>
      <c r="P16" s="86">
        <v>0</v>
      </c>
      <c r="Q16" s="79">
        <v>64</v>
      </c>
      <c r="R16" s="69">
        <v>0</v>
      </c>
      <c r="S16" s="57">
        <v>1272</v>
      </c>
      <c r="T16" s="15">
        <v>0</v>
      </c>
      <c r="U16" s="15">
        <v>144</v>
      </c>
      <c r="V16" s="15">
        <v>0</v>
      </c>
      <c r="W16" s="70">
        <v>21</v>
      </c>
      <c r="X16" s="98">
        <v>29420</v>
      </c>
    </row>
    <row r="17" spans="1:24" x14ac:dyDescent="0.25">
      <c r="A17" s="5" t="s">
        <v>20</v>
      </c>
      <c r="B17" s="109">
        <v>1451</v>
      </c>
      <c r="C17" s="12">
        <v>505</v>
      </c>
      <c r="D17" s="30">
        <v>3665</v>
      </c>
      <c r="E17" s="16">
        <f t="shared" si="0"/>
        <v>5621</v>
      </c>
      <c r="F17" s="31">
        <v>3422</v>
      </c>
      <c r="G17" s="103">
        <f t="shared" si="1"/>
        <v>9043</v>
      </c>
      <c r="H17" s="102">
        <v>270</v>
      </c>
      <c r="I17" s="31">
        <v>2292</v>
      </c>
      <c r="J17" s="13">
        <v>12</v>
      </c>
      <c r="K17" s="103">
        <f t="shared" ref="K17:K18" si="6">H17+I17+J17</f>
        <v>2574</v>
      </c>
      <c r="L17" s="85">
        <v>4254</v>
      </c>
      <c r="M17" s="12">
        <v>11769</v>
      </c>
      <c r="N17" s="12">
        <v>382</v>
      </c>
      <c r="O17" s="30">
        <v>3855</v>
      </c>
      <c r="P17" s="86">
        <v>0</v>
      </c>
      <c r="Q17" s="79">
        <v>42</v>
      </c>
      <c r="R17" s="69">
        <v>0</v>
      </c>
      <c r="S17" s="15">
        <v>1623</v>
      </c>
      <c r="T17" s="15">
        <v>0</v>
      </c>
      <c r="U17" s="15">
        <v>71</v>
      </c>
      <c r="V17" s="15">
        <v>0</v>
      </c>
      <c r="W17" s="70">
        <v>16</v>
      </c>
      <c r="X17" s="97">
        <v>33629</v>
      </c>
    </row>
    <row r="18" spans="1:24" x14ac:dyDescent="0.25">
      <c r="A18" s="5" t="s">
        <v>21</v>
      </c>
      <c r="B18" s="109">
        <v>2440</v>
      </c>
      <c r="C18" s="30">
        <v>1072</v>
      </c>
      <c r="D18" s="30">
        <v>5460</v>
      </c>
      <c r="E18" s="16">
        <f t="shared" si="0"/>
        <v>8972</v>
      </c>
      <c r="F18" s="31">
        <v>5367</v>
      </c>
      <c r="G18" s="103">
        <f t="shared" si="1"/>
        <v>14339</v>
      </c>
      <c r="H18" s="104">
        <v>1072</v>
      </c>
      <c r="I18" s="13">
        <v>5460</v>
      </c>
      <c r="J18" s="13">
        <v>517</v>
      </c>
      <c r="K18" s="103">
        <f t="shared" si="6"/>
        <v>7049</v>
      </c>
      <c r="L18" s="85">
        <v>4368</v>
      </c>
      <c r="M18" s="12">
        <v>12163</v>
      </c>
      <c r="N18" s="30">
        <v>1092</v>
      </c>
      <c r="O18" s="12">
        <v>3825</v>
      </c>
      <c r="P18" s="86">
        <v>0</v>
      </c>
      <c r="Q18" s="79">
        <v>363</v>
      </c>
      <c r="R18" s="69">
        <v>0</v>
      </c>
      <c r="S18" s="15">
        <v>3322</v>
      </c>
      <c r="T18" s="15">
        <v>0</v>
      </c>
      <c r="U18" s="15">
        <v>84</v>
      </c>
      <c r="V18" s="15">
        <v>0</v>
      </c>
      <c r="W18" s="70">
        <v>1410</v>
      </c>
      <c r="X18" s="97">
        <v>48015</v>
      </c>
    </row>
    <row r="19" spans="1:24" x14ac:dyDescent="0.25">
      <c r="A19" s="5" t="s">
        <v>22</v>
      </c>
      <c r="B19" s="73">
        <f>B16/B15</f>
        <v>3.0588235294117645</v>
      </c>
      <c r="C19" s="11">
        <v>0</v>
      </c>
      <c r="D19" s="11">
        <f t="shared" ref="D19:O19" si="7">D16/D15</f>
        <v>2.3836615609044491</v>
      </c>
      <c r="E19" s="11">
        <f t="shared" si="7"/>
        <v>2.5222446916076846</v>
      </c>
      <c r="F19" s="11">
        <f t="shared" si="7"/>
        <v>2.5455435847208618</v>
      </c>
      <c r="G19" s="74">
        <f t="shared" si="7"/>
        <v>2.5301767255751919</v>
      </c>
      <c r="H19" s="73">
        <f t="shared" ref="H19" si="8">H16/H15</f>
        <v>1.7712418300653594</v>
      </c>
      <c r="I19" s="11">
        <f t="shared" si="7"/>
        <v>1.5736885928393005</v>
      </c>
      <c r="J19" s="11">
        <f t="shared" si="7"/>
        <v>0.88235294117647056</v>
      </c>
      <c r="K19" s="74">
        <f t="shared" si="7"/>
        <v>1.5871626549963531</v>
      </c>
      <c r="L19" s="73">
        <f t="shared" si="7"/>
        <v>21.409523809523808</v>
      </c>
      <c r="M19" s="11">
        <f t="shared" si="7"/>
        <v>30.592067988668557</v>
      </c>
      <c r="N19" s="11">
        <f t="shared" si="7"/>
        <v>1.9509803921568627</v>
      </c>
      <c r="O19" s="11">
        <f t="shared" si="7"/>
        <v>5.3873085339168494</v>
      </c>
      <c r="P19" s="74">
        <v>0</v>
      </c>
      <c r="Q19" s="82">
        <f t="shared" ref="Q19" si="9">Q16/Q15</f>
        <v>1.3333333333333333</v>
      </c>
      <c r="R19" s="73">
        <v>0</v>
      </c>
      <c r="S19" s="11">
        <f t="shared" ref="S19:W19" si="10">S16/S15</f>
        <v>2.4747081712062258</v>
      </c>
      <c r="T19" s="11">
        <v>0</v>
      </c>
      <c r="U19" s="11">
        <f t="shared" si="10"/>
        <v>48</v>
      </c>
      <c r="V19" s="11">
        <v>0</v>
      </c>
      <c r="W19" s="74">
        <f t="shared" si="10"/>
        <v>0.75</v>
      </c>
      <c r="X19" s="92">
        <v>4.8</v>
      </c>
    </row>
    <row r="20" spans="1:24" x14ac:dyDescent="0.25">
      <c r="A20" s="5" t="s">
        <v>23</v>
      </c>
      <c r="B20" s="73">
        <f>B17/B18*100</f>
        <v>59.467213114754102</v>
      </c>
      <c r="C20" s="11">
        <v>0</v>
      </c>
      <c r="D20" s="11">
        <f t="shared" ref="D20:O20" si="11">D17/D18*100</f>
        <v>67.124542124542117</v>
      </c>
      <c r="E20" s="11">
        <f t="shared" si="11"/>
        <v>62.650468123049485</v>
      </c>
      <c r="F20" s="11">
        <f t="shared" si="11"/>
        <v>63.760014905906473</v>
      </c>
      <c r="G20" s="74">
        <f t="shared" si="11"/>
        <v>63.065764697677665</v>
      </c>
      <c r="H20" s="73">
        <f t="shared" ref="H20" si="12">H17/H18*100</f>
        <v>25.186567164179102</v>
      </c>
      <c r="I20" s="11">
        <f t="shared" si="11"/>
        <v>41.978021978021978</v>
      </c>
      <c r="J20" s="11">
        <f t="shared" si="11"/>
        <v>2.3210831721470022</v>
      </c>
      <c r="K20" s="74">
        <f t="shared" si="11"/>
        <v>36.515817846503055</v>
      </c>
      <c r="L20" s="73">
        <f t="shared" si="11"/>
        <v>97.390109890109883</v>
      </c>
      <c r="M20" s="11">
        <f t="shared" si="11"/>
        <v>96.760667598454333</v>
      </c>
      <c r="N20" s="11">
        <f t="shared" si="11"/>
        <v>34.981684981684978</v>
      </c>
      <c r="O20" s="11">
        <f t="shared" si="11"/>
        <v>100.78431372549019</v>
      </c>
      <c r="P20" s="74">
        <v>0</v>
      </c>
      <c r="Q20" s="82">
        <f t="shared" ref="Q20" si="13">Q17/Q18*100</f>
        <v>11.570247933884298</v>
      </c>
      <c r="R20" s="73">
        <v>0</v>
      </c>
      <c r="S20" s="11">
        <f t="shared" ref="S20:W20" si="14">S17/S18*100</f>
        <v>48.856110776640577</v>
      </c>
      <c r="T20" s="11">
        <v>0</v>
      </c>
      <c r="U20" s="11">
        <f t="shared" si="14"/>
        <v>84.523809523809518</v>
      </c>
      <c r="V20" s="11">
        <v>0</v>
      </c>
      <c r="W20" s="74">
        <f t="shared" si="14"/>
        <v>1.1347517730496455</v>
      </c>
      <c r="X20" s="92">
        <v>70</v>
      </c>
    </row>
    <row r="21" spans="1:24" x14ac:dyDescent="0.25">
      <c r="A21" s="5" t="s">
        <v>24</v>
      </c>
      <c r="B21" s="89">
        <f>B15/B23</f>
        <v>20.399999999999999</v>
      </c>
      <c r="C21" s="88">
        <f>C15/C23</f>
        <v>12.4375</v>
      </c>
      <c r="D21" s="88">
        <f t="shared" ref="D21:Q21" si="15">D15/D23</f>
        <v>68.55</v>
      </c>
      <c r="E21" s="88">
        <f t="shared" si="15"/>
        <v>35.321428571428569</v>
      </c>
      <c r="F21" s="88">
        <f t="shared" si="15"/>
        <v>51.05</v>
      </c>
      <c r="G21" s="90">
        <f t="shared" si="15"/>
        <v>39.460526315789473</v>
      </c>
      <c r="H21" s="89">
        <f t="shared" ref="H21" si="16">H15/H23</f>
        <v>9.5625</v>
      </c>
      <c r="I21" s="88">
        <f t="shared" si="15"/>
        <v>60.05</v>
      </c>
      <c r="J21" s="88">
        <f t="shared" si="15"/>
        <v>2.8333333333333335</v>
      </c>
      <c r="K21" s="90">
        <f t="shared" si="15"/>
        <v>32.642857142857146</v>
      </c>
      <c r="L21" s="89">
        <f t="shared" si="15"/>
        <v>13.125</v>
      </c>
      <c r="M21" s="88">
        <f t="shared" si="15"/>
        <v>7.8444444444444441</v>
      </c>
      <c r="N21" s="88">
        <f t="shared" si="15"/>
        <v>51</v>
      </c>
      <c r="O21" s="88">
        <f t="shared" si="15"/>
        <v>32.642857142857146</v>
      </c>
      <c r="P21" s="90">
        <v>0</v>
      </c>
      <c r="Q21" s="91">
        <f t="shared" si="15"/>
        <v>48</v>
      </c>
      <c r="R21" s="89">
        <v>0</v>
      </c>
      <c r="S21" s="88">
        <f t="shared" ref="S21:W21" si="17">S15/S23</f>
        <v>23.363636363636363</v>
      </c>
      <c r="T21" s="88">
        <v>0</v>
      </c>
      <c r="U21" s="88">
        <f t="shared" si="17"/>
        <v>1</v>
      </c>
      <c r="V21" s="88">
        <v>0</v>
      </c>
      <c r="W21" s="90">
        <f t="shared" si="17"/>
        <v>3.1111111111111112</v>
      </c>
      <c r="X21" s="99">
        <v>34.6</v>
      </c>
    </row>
    <row r="22" spans="1:24" x14ac:dyDescent="0.25">
      <c r="A22" s="5" t="s">
        <v>25</v>
      </c>
      <c r="B22" s="73">
        <f>((100-B20)*B19)/B20</f>
        <v>2.0848907447196656</v>
      </c>
      <c r="C22" s="11">
        <v>0</v>
      </c>
      <c r="D22" s="11">
        <f t="shared" ref="D22:O22" si="18">((100-D20)*D19)/D20</f>
        <v>1.1674413374688917</v>
      </c>
      <c r="E22" s="11">
        <f t="shared" si="18"/>
        <v>1.5036545030381341</v>
      </c>
      <c r="F22" s="11">
        <f t="shared" si="18"/>
        <v>1.4468387703921901</v>
      </c>
      <c r="G22" s="74">
        <f t="shared" si="18"/>
        <v>1.4817887801223284</v>
      </c>
      <c r="H22" s="73">
        <f t="shared" ref="H22" si="19">((100-H20)*H19)/H20</f>
        <v>5.2612442507867341</v>
      </c>
      <c r="I22" s="11">
        <f t="shared" si="18"/>
        <v>2.1751507251810227</v>
      </c>
      <c r="J22" s="11">
        <f t="shared" si="18"/>
        <v>37.132352941176464</v>
      </c>
      <c r="K22" s="74">
        <f t="shared" si="18"/>
        <v>2.7593445536552754</v>
      </c>
      <c r="L22" s="73">
        <f t="shared" si="18"/>
        <v>0.57373900194774807</v>
      </c>
      <c r="M22" s="11">
        <f t="shared" si="18"/>
        <v>1.024154540533214</v>
      </c>
      <c r="N22" s="11">
        <f t="shared" si="18"/>
        <v>3.6261677445847451</v>
      </c>
      <c r="O22" s="11">
        <f t="shared" si="18"/>
        <v>-4.1924580030481176E-2</v>
      </c>
      <c r="P22" s="74">
        <v>0</v>
      </c>
      <c r="Q22" s="83">
        <f>((100-Q20)*Q19)/Q20</f>
        <v>10.19047619047619</v>
      </c>
      <c r="R22" s="75">
        <v>0</v>
      </c>
      <c r="S22" s="14">
        <f t="shared" ref="S22:W22" si="20">((100-S20)*S19)/S20</f>
        <v>2.5905909937642497</v>
      </c>
      <c r="T22" s="14">
        <v>0</v>
      </c>
      <c r="U22" s="14">
        <f t="shared" si="20"/>
        <v>8.7887323943662015</v>
      </c>
      <c r="V22" s="14">
        <v>0</v>
      </c>
      <c r="W22" s="76">
        <f t="shared" si="20"/>
        <v>65.34375</v>
      </c>
      <c r="X22" s="93">
        <v>2</v>
      </c>
    </row>
    <row r="23" spans="1:24" ht="15.75" thickBot="1" x14ac:dyDescent="0.3">
      <c r="A23" s="6" t="s">
        <v>26</v>
      </c>
      <c r="B23" s="105">
        <v>20</v>
      </c>
      <c r="C23" s="106">
        <v>16</v>
      </c>
      <c r="D23" s="106">
        <v>20</v>
      </c>
      <c r="E23" s="77">
        <f>SUM(B23:D23)</f>
        <v>56</v>
      </c>
      <c r="F23" s="106">
        <v>20</v>
      </c>
      <c r="G23" s="78">
        <v>76</v>
      </c>
      <c r="H23" s="105">
        <v>16</v>
      </c>
      <c r="I23" s="106">
        <v>20</v>
      </c>
      <c r="J23" s="106">
        <v>6</v>
      </c>
      <c r="K23" s="107">
        <v>42</v>
      </c>
      <c r="L23" s="110">
        <v>16</v>
      </c>
      <c r="M23" s="111">
        <v>45</v>
      </c>
      <c r="N23" s="111">
        <v>4</v>
      </c>
      <c r="O23" s="111">
        <v>14</v>
      </c>
      <c r="P23" s="112">
        <v>0</v>
      </c>
      <c r="Q23" s="113">
        <v>1</v>
      </c>
      <c r="R23" s="114">
        <v>0</v>
      </c>
      <c r="S23" s="48">
        <v>22</v>
      </c>
      <c r="T23" s="48">
        <v>0</v>
      </c>
      <c r="U23" s="48">
        <v>3</v>
      </c>
      <c r="V23" s="48">
        <v>0</v>
      </c>
      <c r="W23" s="115">
        <v>9</v>
      </c>
      <c r="X23" s="100">
        <v>179</v>
      </c>
    </row>
    <row r="24" spans="1:24" x14ac:dyDescent="0.25">
      <c r="A24" s="121" t="s">
        <v>48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3"/>
      <c r="S24" s="123"/>
      <c r="T24" s="123"/>
      <c r="U24" s="123"/>
      <c r="V24" s="123"/>
      <c r="W24" s="123"/>
    </row>
    <row r="25" spans="1:24" x14ac:dyDescent="0.2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</row>
  </sheetData>
  <sheetProtection algorithmName="SHA-512" hashValue="R3eKyq9R3lgJl6Lu5BHE43dB6CNZPYSPIZ6EK6uKAJBI1Abkd5lylHfDY8vprJHNKyJOuCfn70qLhijtXqZcog==" saltValue="VzsIZ1abNgHJduItrIyEcQ==" spinCount="100000" sheet="1" objects="1" scenarios="1"/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B13 C13:D13 L13:W13 H13:J13 F13 P15" formulaRange="1"/>
    <ignoredError sqref="K13 G13 E13" formula="1" formulaRange="1"/>
    <ignoredError sqref="E15 G15 K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5"/>
  <sheetViews>
    <sheetView tabSelected="1" zoomScale="93" zoomScaleNormal="93" workbookViewId="0">
      <selection activeCell="X21" sqref="X21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4" x14ac:dyDescent="0.25">
      <c r="A1" s="124" t="s">
        <v>55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6"/>
    </row>
    <row r="2" spans="1:24" ht="15.75" thickBot="1" x14ac:dyDescent="0.3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9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130" t="s">
        <v>0</v>
      </c>
      <c r="B6" s="143" t="s">
        <v>43</v>
      </c>
      <c r="C6" s="144"/>
      <c r="D6" s="144"/>
      <c r="E6" s="144"/>
      <c r="F6" s="144"/>
      <c r="G6" s="145"/>
      <c r="H6" s="146" t="s">
        <v>39</v>
      </c>
      <c r="I6" s="144"/>
      <c r="J6" s="147"/>
      <c r="K6" s="145"/>
      <c r="L6" s="148" t="s">
        <v>2</v>
      </c>
      <c r="M6" s="139"/>
      <c r="N6" s="139"/>
      <c r="O6" s="139"/>
      <c r="P6" s="139"/>
      <c r="Q6" s="53"/>
      <c r="R6" s="149" t="s">
        <v>37</v>
      </c>
      <c r="S6" s="150"/>
      <c r="T6" s="150"/>
      <c r="U6" s="150"/>
      <c r="V6" s="150"/>
      <c r="W6" s="151"/>
      <c r="X6" s="116" t="s">
        <v>3</v>
      </c>
    </row>
    <row r="7" spans="1:24" ht="45.75" thickBot="1" x14ac:dyDescent="0.3">
      <c r="A7" s="131"/>
      <c r="B7" s="34" t="s">
        <v>27</v>
      </c>
      <c r="C7" s="33" t="s">
        <v>28</v>
      </c>
      <c r="D7" s="33" t="s">
        <v>29</v>
      </c>
      <c r="E7" s="33" t="s">
        <v>4</v>
      </c>
      <c r="F7" s="33" t="s">
        <v>30</v>
      </c>
      <c r="G7" s="33" t="s">
        <v>5</v>
      </c>
      <c r="H7" s="33" t="s">
        <v>28</v>
      </c>
      <c r="I7" s="33" t="s">
        <v>29</v>
      </c>
      <c r="J7" s="33" t="s">
        <v>30</v>
      </c>
      <c r="K7" s="33" t="s">
        <v>6</v>
      </c>
      <c r="L7" s="33" t="s">
        <v>7</v>
      </c>
      <c r="M7" s="33" t="s">
        <v>8</v>
      </c>
      <c r="N7" s="33" t="s">
        <v>9</v>
      </c>
      <c r="O7" s="35" t="s">
        <v>31</v>
      </c>
      <c r="P7" s="54" t="s">
        <v>32</v>
      </c>
      <c r="Q7" s="55" t="s">
        <v>10</v>
      </c>
      <c r="R7" s="56" t="s">
        <v>41</v>
      </c>
      <c r="S7" s="56" t="s">
        <v>42</v>
      </c>
      <c r="T7" s="56" t="s">
        <v>44</v>
      </c>
      <c r="U7" s="56" t="s">
        <v>46</v>
      </c>
      <c r="V7" s="56" t="s">
        <v>35</v>
      </c>
      <c r="W7" s="56" t="s">
        <v>47</v>
      </c>
      <c r="X7" s="140"/>
    </row>
    <row r="8" spans="1:24" x14ac:dyDescent="0.25">
      <c r="A8" s="43" t="s">
        <v>11</v>
      </c>
      <c r="B8" s="37">
        <v>689</v>
      </c>
      <c r="C8" s="38">
        <v>529</v>
      </c>
      <c r="D8" s="49">
        <v>1695</v>
      </c>
      <c r="E8" s="159">
        <v>2913</v>
      </c>
      <c r="F8" s="64">
        <v>1404</v>
      </c>
      <c r="G8" s="160">
        <v>4317</v>
      </c>
      <c r="H8" s="40">
        <v>369</v>
      </c>
      <c r="I8" s="64">
        <v>1327</v>
      </c>
      <c r="J8" s="40">
        <v>17</v>
      </c>
      <c r="K8" s="160">
        <v>1713</v>
      </c>
      <c r="L8" s="38">
        <v>282</v>
      </c>
      <c r="M8" s="38">
        <v>474</v>
      </c>
      <c r="N8" s="38">
        <v>269</v>
      </c>
      <c r="O8" s="38">
        <v>610</v>
      </c>
      <c r="P8" s="38">
        <v>77</v>
      </c>
      <c r="Q8" s="38">
        <v>0</v>
      </c>
      <c r="R8" s="42">
        <v>0</v>
      </c>
      <c r="S8" s="52">
        <v>531</v>
      </c>
      <c r="T8" s="42">
        <v>0</v>
      </c>
      <c r="U8" s="42">
        <v>3</v>
      </c>
      <c r="V8" s="42">
        <v>0</v>
      </c>
      <c r="W8" s="42">
        <v>28</v>
      </c>
      <c r="X8" s="58">
        <v>8304</v>
      </c>
    </row>
    <row r="9" spans="1:24" x14ac:dyDescent="0.25">
      <c r="A9" s="44" t="s">
        <v>12</v>
      </c>
      <c r="B9" s="9">
        <v>516</v>
      </c>
      <c r="C9" s="12">
        <v>479</v>
      </c>
      <c r="D9" s="50">
        <v>1583</v>
      </c>
      <c r="E9" s="51">
        <v>2578</v>
      </c>
      <c r="F9" s="31">
        <v>1301</v>
      </c>
      <c r="G9" s="161">
        <v>3879</v>
      </c>
      <c r="H9" s="13">
        <v>298</v>
      </c>
      <c r="I9" s="31">
        <v>1247</v>
      </c>
      <c r="J9" s="13">
        <v>7</v>
      </c>
      <c r="K9" s="161">
        <v>1552</v>
      </c>
      <c r="L9" s="12">
        <v>13</v>
      </c>
      <c r="M9" s="12">
        <v>344</v>
      </c>
      <c r="N9" s="12">
        <v>1</v>
      </c>
      <c r="O9" s="12">
        <v>334</v>
      </c>
      <c r="P9" s="38">
        <v>6</v>
      </c>
      <c r="Q9" s="12">
        <v>0</v>
      </c>
      <c r="R9" s="15">
        <v>0</v>
      </c>
      <c r="S9" s="15">
        <v>335</v>
      </c>
      <c r="T9" s="15">
        <v>0</v>
      </c>
      <c r="U9" s="15">
        <v>0</v>
      </c>
      <c r="V9" s="15">
        <v>0</v>
      </c>
      <c r="W9" s="15">
        <v>8</v>
      </c>
      <c r="X9" s="59">
        <v>6472</v>
      </c>
    </row>
    <row r="10" spans="1:24" x14ac:dyDescent="0.25">
      <c r="A10" s="44" t="s">
        <v>13</v>
      </c>
      <c r="B10" s="9">
        <v>1</v>
      </c>
      <c r="C10" s="12">
        <v>0</v>
      </c>
      <c r="D10" s="9">
        <v>1</v>
      </c>
      <c r="E10" s="16">
        <v>2</v>
      </c>
      <c r="F10" s="13">
        <v>2</v>
      </c>
      <c r="G10" s="17">
        <v>4</v>
      </c>
      <c r="H10" s="13">
        <v>0</v>
      </c>
      <c r="I10" s="13">
        <v>0</v>
      </c>
      <c r="J10" s="13">
        <v>0</v>
      </c>
      <c r="K10" s="17">
        <v>0</v>
      </c>
      <c r="L10" s="12">
        <v>3</v>
      </c>
      <c r="M10" s="12">
        <v>12</v>
      </c>
      <c r="N10" s="12">
        <v>9</v>
      </c>
      <c r="O10" s="12">
        <v>2</v>
      </c>
      <c r="P10" s="38">
        <v>43</v>
      </c>
      <c r="Q10" s="12">
        <v>0</v>
      </c>
      <c r="R10" s="15">
        <v>0</v>
      </c>
      <c r="S10" s="15">
        <v>2</v>
      </c>
      <c r="T10" s="15">
        <v>0</v>
      </c>
      <c r="U10" s="15">
        <v>0</v>
      </c>
      <c r="V10" s="15">
        <v>0</v>
      </c>
      <c r="W10" s="15">
        <v>0</v>
      </c>
      <c r="X10" s="59">
        <v>75</v>
      </c>
    </row>
    <row r="11" spans="1:24" x14ac:dyDescent="0.25">
      <c r="A11" s="44" t="s">
        <v>14</v>
      </c>
      <c r="B11" s="9">
        <v>4</v>
      </c>
      <c r="C11" s="12">
        <v>2</v>
      </c>
      <c r="D11" s="9">
        <v>1</v>
      </c>
      <c r="E11" s="16">
        <v>7</v>
      </c>
      <c r="F11" s="13">
        <v>2</v>
      </c>
      <c r="G11" s="17">
        <v>9</v>
      </c>
      <c r="H11" s="13">
        <v>0</v>
      </c>
      <c r="I11" s="13">
        <v>2</v>
      </c>
      <c r="J11" s="13">
        <v>0</v>
      </c>
      <c r="K11" s="17">
        <v>2</v>
      </c>
      <c r="L11" s="12">
        <v>1</v>
      </c>
      <c r="M11" s="12">
        <v>1</v>
      </c>
      <c r="N11" s="12">
        <v>0</v>
      </c>
      <c r="O11" s="12">
        <v>0</v>
      </c>
      <c r="P11" s="38">
        <v>0</v>
      </c>
      <c r="Q11" s="12">
        <v>0</v>
      </c>
      <c r="R11" s="15">
        <v>0</v>
      </c>
      <c r="S11" s="15">
        <v>3</v>
      </c>
      <c r="T11" s="15">
        <v>0</v>
      </c>
      <c r="U11" s="15">
        <v>0</v>
      </c>
      <c r="V11" s="15">
        <v>0</v>
      </c>
      <c r="W11" s="15">
        <v>0</v>
      </c>
      <c r="X11" s="59">
        <v>16</v>
      </c>
    </row>
    <row r="12" spans="1:24" x14ac:dyDescent="0.25">
      <c r="A12" s="44" t="s">
        <v>15</v>
      </c>
      <c r="B12" s="9">
        <v>0</v>
      </c>
      <c r="C12" s="12">
        <v>0</v>
      </c>
      <c r="D12" s="9">
        <v>0</v>
      </c>
      <c r="E12" s="16">
        <v>0</v>
      </c>
      <c r="F12" s="13">
        <v>1</v>
      </c>
      <c r="G12" s="17">
        <v>1</v>
      </c>
      <c r="H12" s="13">
        <v>0</v>
      </c>
      <c r="I12" s="13">
        <v>1</v>
      </c>
      <c r="J12" s="13">
        <v>0</v>
      </c>
      <c r="K12" s="17">
        <v>1</v>
      </c>
      <c r="L12" s="12">
        <v>40</v>
      </c>
      <c r="M12" s="12">
        <v>7</v>
      </c>
      <c r="N12" s="12">
        <v>1</v>
      </c>
      <c r="O12" s="12">
        <v>4</v>
      </c>
      <c r="P12" s="38">
        <v>28</v>
      </c>
      <c r="Q12" s="12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59">
        <v>82</v>
      </c>
    </row>
    <row r="13" spans="1:24" x14ac:dyDescent="0.25">
      <c r="A13" s="44" t="s">
        <v>16</v>
      </c>
      <c r="B13" s="16">
        <v>521</v>
      </c>
      <c r="C13" s="16">
        <v>481</v>
      </c>
      <c r="D13" s="51">
        <v>1585</v>
      </c>
      <c r="E13" s="51">
        <v>2587</v>
      </c>
      <c r="F13" s="51">
        <v>1306</v>
      </c>
      <c r="G13" s="51">
        <v>3893</v>
      </c>
      <c r="H13" s="16">
        <v>298</v>
      </c>
      <c r="I13" s="51">
        <v>1250</v>
      </c>
      <c r="J13" s="16">
        <v>7</v>
      </c>
      <c r="K13" s="161">
        <v>1555</v>
      </c>
      <c r="L13" s="16">
        <v>57</v>
      </c>
      <c r="M13" s="16">
        <v>364</v>
      </c>
      <c r="N13" s="16">
        <v>11</v>
      </c>
      <c r="O13" s="16">
        <v>340</v>
      </c>
      <c r="P13" s="16">
        <v>77</v>
      </c>
      <c r="Q13" s="16">
        <v>0</v>
      </c>
      <c r="R13" s="16">
        <v>0</v>
      </c>
      <c r="S13" s="16">
        <v>340</v>
      </c>
      <c r="T13" s="16">
        <v>0</v>
      </c>
      <c r="U13" s="16">
        <v>0</v>
      </c>
      <c r="V13" s="16">
        <v>0</v>
      </c>
      <c r="W13" s="16">
        <v>8</v>
      </c>
      <c r="X13" s="60">
        <v>6645</v>
      </c>
    </row>
    <row r="14" spans="1:24" x14ac:dyDescent="0.25">
      <c r="A14" s="44" t="s">
        <v>17</v>
      </c>
      <c r="B14" s="12">
        <v>174</v>
      </c>
      <c r="C14" s="12">
        <v>46</v>
      </c>
      <c r="D14" s="12">
        <v>106</v>
      </c>
      <c r="E14" s="16">
        <v>326</v>
      </c>
      <c r="F14" s="31">
        <v>96</v>
      </c>
      <c r="G14" s="17">
        <v>422</v>
      </c>
      <c r="H14" s="13">
        <v>67</v>
      </c>
      <c r="I14" s="13">
        <v>188</v>
      </c>
      <c r="J14" s="13">
        <v>10</v>
      </c>
      <c r="K14" s="17">
        <v>265</v>
      </c>
      <c r="L14" s="12">
        <v>222</v>
      </c>
      <c r="M14" s="12">
        <v>105</v>
      </c>
      <c r="N14" s="12">
        <v>260</v>
      </c>
      <c r="O14" s="12">
        <v>275</v>
      </c>
      <c r="P14" s="12">
        <v>0</v>
      </c>
      <c r="Q14" s="15">
        <v>0</v>
      </c>
      <c r="R14" s="15">
        <v>0</v>
      </c>
      <c r="S14" s="15">
        <v>174</v>
      </c>
      <c r="T14" s="15">
        <v>0</v>
      </c>
      <c r="U14" s="15">
        <v>3</v>
      </c>
      <c r="V14" s="15">
        <v>0</v>
      </c>
      <c r="W14" s="15">
        <v>20</v>
      </c>
      <c r="X14" s="59">
        <v>1746</v>
      </c>
    </row>
    <row r="15" spans="1:24" x14ac:dyDescent="0.25">
      <c r="A15" s="44" t="s">
        <v>18</v>
      </c>
      <c r="B15" s="16">
        <v>695</v>
      </c>
      <c r="C15" s="16">
        <v>527</v>
      </c>
      <c r="D15" s="51">
        <v>1691</v>
      </c>
      <c r="E15" s="51">
        <v>2913</v>
      </c>
      <c r="F15" s="51">
        <v>1402</v>
      </c>
      <c r="G15" s="51">
        <v>4315</v>
      </c>
      <c r="H15" s="16">
        <v>365</v>
      </c>
      <c r="I15" s="51">
        <v>1438</v>
      </c>
      <c r="J15" s="16">
        <v>17</v>
      </c>
      <c r="K15" s="51">
        <v>1820</v>
      </c>
      <c r="L15" s="16">
        <v>279</v>
      </c>
      <c r="M15" s="16">
        <v>469</v>
      </c>
      <c r="N15" s="16">
        <v>271</v>
      </c>
      <c r="O15" s="16">
        <v>615</v>
      </c>
      <c r="P15" s="16">
        <v>77</v>
      </c>
      <c r="Q15" s="16">
        <v>0</v>
      </c>
      <c r="R15" s="16">
        <v>0</v>
      </c>
      <c r="S15" s="16">
        <v>514</v>
      </c>
      <c r="T15" s="16">
        <v>0</v>
      </c>
      <c r="U15" s="16">
        <v>3</v>
      </c>
      <c r="V15" s="16">
        <v>0</v>
      </c>
      <c r="W15" s="16">
        <v>28</v>
      </c>
      <c r="X15" s="60">
        <v>8391</v>
      </c>
    </row>
    <row r="16" spans="1:24" x14ac:dyDescent="0.25">
      <c r="A16" s="44" t="s">
        <v>19</v>
      </c>
      <c r="B16" s="30">
        <v>2143</v>
      </c>
      <c r="C16" s="30">
        <v>1226</v>
      </c>
      <c r="D16" s="30">
        <v>4031</v>
      </c>
      <c r="E16" s="51">
        <v>7400</v>
      </c>
      <c r="F16" s="31">
        <v>3473</v>
      </c>
      <c r="G16" s="161">
        <v>10873</v>
      </c>
      <c r="H16" s="13">
        <v>637</v>
      </c>
      <c r="I16" s="31">
        <v>2307</v>
      </c>
      <c r="J16" s="13">
        <v>15</v>
      </c>
      <c r="K16" s="161">
        <v>2959</v>
      </c>
      <c r="L16" s="12">
        <v>5819</v>
      </c>
      <c r="M16" s="9">
        <v>14267</v>
      </c>
      <c r="N16" s="12">
        <v>515</v>
      </c>
      <c r="O16" s="30">
        <v>3262</v>
      </c>
      <c r="P16" s="30">
        <v>96</v>
      </c>
      <c r="Q16" s="12">
        <v>0</v>
      </c>
      <c r="R16" s="15">
        <v>0</v>
      </c>
      <c r="S16" s="57">
        <v>1272</v>
      </c>
      <c r="T16" s="15">
        <v>0</v>
      </c>
      <c r="U16" s="57">
        <v>144</v>
      </c>
      <c r="V16" s="15">
        <v>0</v>
      </c>
      <c r="W16" s="15">
        <v>21</v>
      </c>
      <c r="X16" s="65">
        <v>39228</v>
      </c>
    </row>
    <row r="17" spans="1:24" x14ac:dyDescent="0.25">
      <c r="A17" s="44" t="s">
        <v>20</v>
      </c>
      <c r="B17" s="30">
        <v>2634</v>
      </c>
      <c r="C17" s="30">
        <v>1254</v>
      </c>
      <c r="D17" s="30">
        <v>4700</v>
      </c>
      <c r="E17" s="51">
        <v>8588</v>
      </c>
      <c r="F17" s="31">
        <v>4603</v>
      </c>
      <c r="G17" s="161">
        <v>13191</v>
      </c>
      <c r="H17" s="13">
        <v>883</v>
      </c>
      <c r="I17" s="31">
        <v>2797</v>
      </c>
      <c r="J17" s="13">
        <v>12</v>
      </c>
      <c r="K17" s="161">
        <v>3692</v>
      </c>
      <c r="L17" s="12">
        <v>5797</v>
      </c>
      <c r="M17" s="9">
        <v>16179</v>
      </c>
      <c r="N17" s="12">
        <v>515</v>
      </c>
      <c r="O17" s="30">
        <v>5089</v>
      </c>
      <c r="P17" s="30">
        <v>53</v>
      </c>
      <c r="Q17" s="12">
        <v>0</v>
      </c>
      <c r="R17" s="15">
        <v>0</v>
      </c>
      <c r="S17" s="15">
        <v>1623</v>
      </c>
      <c r="T17" s="15">
        <v>0</v>
      </c>
      <c r="U17" s="15">
        <v>71</v>
      </c>
      <c r="V17" s="15">
        <v>0</v>
      </c>
      <c r="W17" s="15">
        <v>16</v>
      </c>
      <c r="X17" s="60">
        <v>46226</v>
      </c>
    </row>
    <row r="18" spans="1:24" x14ac:dyDescent="0.25">
      <c r="A18" s="44" t="s">
        <v>21</v>
      </c>
      <c r="B18" s="30">
        <v>4280</v>
      </c>
      <c r="C18" s="30">
        <v>2544</v>
      </c>
      <c r="D18" s="30">
        <v>7760</v>
      </c>
      <c r="E18" s="51">
        <v>14584</v>
      </c>
      <c r="F18" s="31">
        <v>7023</v>
      </c>
      <c r="G18" s="161">
        <v>21607</v>
      </c>
      <c r="H18" s="31">
        <v>2604</v>
      </c>
      <c r="I18" s="13">
        <v>6472</v>
      </c>
      <c r="J18" s="13">
        <v>517</v>
      </c>
      <c r="K18" s="17">
        <v>9593</v>
      </c>
      <c r="L18" s="12">
        <v>5840</v>
      </c>
      <c r="M18" s="9">
        <v>16334</v>
      </c>
      <c r="N18" s="30">
        <v>1460</v>
      </c>
      <c r="O18" s="12">
        <v>5113</v>
      </c>
      <c r="P18" s="12">
        <v>525</v>
      </c>
      <c r="Q18" s="12">
        <v>0</v>
      </c>
      <c r="R18" s="15">
        <v>0</v>
      </c>
      <c r="S18" s="15">
        <v>3322</v>
      </c>
      <c r="T18" s="15">
        <v>0</v>
      </c>
      <c r="U18" s="15">
        <v>84</v>
      </c>
      <c r="V18" s="15">
        <v>0</v>
      </c>
      <c r="W18" s="15">
        <v>1410</v>
      </c>
      <c r="X18" s="60">
        <v>65288</v>
      </c>
    </row>
    <row r="19" spans="1:24" x14ac:dyDescent="0.25">
      <c r="A19" s="44" t="s">
        <v>22</v>
      </c>
      <c r="B19" s="11">
        <v>3.0834532374101</v>
      </c>
      <c r="C19" s="11">
        <v>2.3263757115749999</v>
      </c>
      <c r="D19" s="11">
        <v>2.4</v>
      </c>
      <c r="E19" s="11">
        <v>2.5</v>
      </c>
      <c r="F19" s="11">
        <v>2.5</v>
      </c>
      <c r="G19" s="11">
        <v>2.5</v>
      </c>
      <c r="H19" s="11">
        <v>1.745205479</v>
      </c>
      <c r="I19" s="11">
        <v>1.6</v>
      </c>
      <c r="J19" s="11">
        <v>0.88235294117647001</v>
      </c>
      <c r="K19" s="11">
        <v>1.6</v>
      </c>
      <c r="L19" s="11">
        <v>20.9</v>
      </c>
      <c r="M19" s="11">
        <v>30.4</v>
      </c>
      <c r="N19" s="11">
        <v>1.9</v>
      </c>
      <c r="O19" s="11">
        <v>5.3</v>
      </c>
      <c r="P19" s="11">
        <v>1.2</v>
      </c>
      <c r="Q19" s="11">
        <v>0</v>
      </c>
      <c r="R19" s="11">
        <v>0</v>
      </c>
      <c r="S19" s="11">
        <v>2.5</v>
      </c>
      <c r="T19" s="11">
        <v>0</v>
      </c>
      <c r="U19" s="11">
        <v>48</v>
      </c>
      <c r="V19" s="11">
        <v>0</v>
      </c>
      <c r="W19" s="11">
        <v>0.8</v>
      </c>
      <c r="X19" s="61">
        <v>4.7</v>
      </c>
    </row>
    <row r="20" spans="1:24" x14ac:dyDescent="0.25">
      <c r="A20" s="44" t="s">
        <v>23</v>
      </c>
      <c r="B20" s="11">
        <v>61.5420560747664</v>
      </c>
      <c r="C20" s="11">
        <v>49.292452830188701</v>
      </c>
      <c r="D20" s="11">
        <v>60.6</v>
      </c>
      <c r="E20" s="11">
        <v>58.9</v>
      </c>
      <c r="F20" s="11">
        <v>65.5</v>
      </c>
      <c r="G20" s="11">
        <v>61</v>
      </c>
      <c r="H20" s="11">
        <v>33.909370199999998</v>
      </c>
      <c r="I20" s="11">
        <v>43.2</v>
      </c>
      <c r="J20" s="11">
        <v>2.2999999999999998</v>
      </c>
      <c r="K20" s="11">
        <v>38.5</v>
      </c>
      <c r="L20" s="11">
        <v>99.3</v>
      </c>
      <c r="M20" s="11">
        <v>99.1</v>
      </c>
      <c r="N20" s="11">
        <v>35.299999999999997</v>
      </c>
      <c r="O20" s="11">
        <v>99.5</v>
      </c>
      <c r="P20" s="11">
        <v>10.1</v>
      </c>
      <c r="Q20" s="11">
        <v>0</v>
      </c>
      <c r="R20" s="11">
        <v>0</v>
      </c>
      <c r="S20" s="11">
        <v>48.9</v>
      </c>
      <c r="T20" s="11">
        <v>0</v>
      </c>
      <c r="U20" s="11">
        <v>84.5</v>
      </c>
      <c r="V20" s="11">
        <v>0</v>
      </c>
      <c r="W20" s="11">
        <v>1.1000000000000001</v>
      </c>
      <c r="X20" s="61">
        <v>70.8</v>
      </c>
    </row>
    <row r="21" spans="1:24" x14ac:dyDescent="0.25">
      <c r="A21" s="44" t="s">
        <v>24</v>
      </c>
      <c r="B21" s="11">
        <v>34.75</v>
      </c>
      <c r="C21" s="11">
        <v>32.9375</v>
      </c>
      <c r="D21" s="11">
        <v>79.599999999999994</v>
      </c>
      <c r="E21" s="11">
        <v>71.2</v>
      </c>
      <c r="F21" s="11">
        <v>72.8</v>
      </c>
      <c r="G21" s="11">
        <v>71.7</v>
      </c>
      <c r="H21" s="11">
        <v>22.346938779999999</v>
      </c>
      <c r="I21" s="11">
        <v>81</v>
      </c>
      <c r="J21" s="11">
        <v>3</v>
      </c>
      <c r="K21" s="11">
        <v>89.1</v>
      </c>
      <c r="L21" s="11">
        <v>17.399999999999999</v>
      </c>
      <c r="M21" s="11">
        <v>10.5</v>
      </c>
      <c r="N21" s="11">
        <v>67.8</v>
      </c>
      <c r="O21" s="11">
        <v>43.9</v>
      </c>
      <c r="P21" s="11">
        <v>46.2</v>
      </c>
      <c r="Q21" s="11">
        <v>0</v>
      </c>
      <c r="R21" s="11">
        <v>0</v>
      </c>
      <c r="S21" s="11">
        <v>23.4</v>
      </c>
      <c r="T21" s="11">
        <v>0</v>
      </c>
      <c r="U21" s="11">
        <v>1.2</v>
      </c>
      <c r="V21" s="11">
        <v>0</v>
      </c>
      <c r="W21" s="11">
        <v>3</v>
      </c>
      <c r="X21" s="61">
        <v>46.3</v>
      </c>
    </row>
    <row r="22" spans="1:24" x14ac:dyDescent="0.25">
      <c r="A22" s="44" t="s">
        <v>25</v>
      </c>
      <c r="B22" s="11">
        <v>1.9268656145698999</v>
      </c>
      <c r="C22" s="11">
        <v>2.3931616171704002</v>
      </c>
      <c r="D22" s="11">
        <v>1.6</v>
      </c>
      <c r="E22" s="11">
        <v>1.8</v>
      </c>
      <c r="F22" s="11">
        <v>1.3</v>
      </c>
      <c r="G22" s="11">
        <v>1.6</v>
      </c>
      <c r="H22" s="11">
        <v>3.4014707020000001</v>
      </c>
      <c r="I22" s="11">
        <v>2.1</v>
      </c>
      <c r="J22" s="11">
        <v>37.132352939999997</v>
      </c>
      <c r="K22" s="11">
        <v>2.6</v>
      </c>
      <c r="L22" s="11">
        <v>0.2</v>
      </c>
      <c r="M22" s="11">
        <v>0.3</v>
      </c>
      <c r="N22" s="11">
        <v>3.5</v>
      </c>
      <c r="O22" s="11">
        <v>0</v>
      </c>
      <c r="P22" s="11">
        <v>11.1</v>
      </c>
      <c r="Q22" s="11">
        <v>0</v>
      </c>
      <c r="R22" s="14">
        <v>0</v>
      </c>
      <c r="S22" s="14">
        <v>2.6</v>
      </c>
      <c r="T22" s="14">
        <v>0</v>
      </c>
      <c r="U22" s="14">
        <v>8.8000000000000007</v>
      </c>
      <c r="V22" s="14">
        <v>0</v>
      </c>
      <c r="W22" s="14">
        <v>65.3</v>
      </c>
      <c r="X22" s="62">
        <v>1.9</v>
      </c>
    </row>
    <row r="23" spans="1:24" ht="15.75" thickBot="1" x14ac:dyDescent="0.3">
      <c r="A23" s="45"/>
      <c r="B23" s="46"/>
      <c r="C23" s="46"/>
      <c r="D23" s="46"/>
      <c r="E23" s="47"/>
      <c r="F23" s="46"/>
      <c r="G23" s="47"/>
      <c r="H23" s="46"/>
      <c r="I23" s="46"/>
      <c r="J23" s="46"/>
      <c r="K23" s="47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63"/>
    </row>
    <row r="24" spans="1:24" x14ac:dyDescent="0.25">
      <c r="A24" s="141" t="s">
        <v>48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</row>
    <row r="25" spans="1:24" ht="35.25" customHeight="1" x14ac:dyDescent="0.25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</row>
  </sheetData>
  <sheetProtection algorithmName="SHA-512" hashValue="vqT6BuQxQE4WriufiSd7n9qVMl9gSC9rNnYHipyfxv8LbswWfbaivpfbNmSlXj6XlIan1xZOjig6dpvO7TymFg==" saltValue="aEQ5K1SisjYOtgNeQshfeQ==" spinCount="100000" sheet="1" objects="1" scenarios="1"/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49</v>
      </c>
    </row>
  </sheetData>
  <sheetProtection algorithmName="SHA-512" hashValue="VQtrC3/aYdPscGKC1Qa08qlyhswe34oqZPL9AbJLWbFmBOWNBoTLC+NkZ/VmwpoaFlF6LSoMHXx6j5gPo7gJSg==" saltValue="8UhFtsb6ks5gx1DXDi/hY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TRIM 1</vt:lpstr>
      <vt:lpstr>TRIM 2 ACUMULADO</vt:lpstr>
      <vt:lpstr>TRIM 3 acumulado</vt:lpstr>
      <vt:lpstr>TRIM2</vt:lpstr>
      <vt:lpstr>TRIM 3 ACUMULADO.</vt:lpstr>
      <vt:lpstr>TRIM 4 acumulado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cp:lastPrinted>2020-01-17T23:53:09Z</cp:lastPrinted>
  <dcterms:created xsi:type="dcterms:W3CDTF">2018-03-16T23:55:42Z</dcterms:created>
  <dcterms:modified xsi:type="dcterms:W3CDTF">2024-01-09T00:12:20Z</dcterms:modified>
</cp:coreProperties>
</file>