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1600" windowHeight="9435" activeTab="6"/>
  </bookViews>
  <sheets>
    <sheet name="TRIM 1" sheetId="6" r:id="rId1"/>
    <sheet name="TRIM 2" sheetId="15" r:id="rId2"/>
    <sheet name="TRIM 2 ACUMULADO" sheetId="10" state="hidden" r:id="rId3"/>
    <sheet name="TRIM 3 acumulado" sheetId="11" state="hidden" r:id="rId4"/>
    <sheet name="TRIM2" sheetId="7" state="hidden" r:id="rId5"/>
    <sheet name="TRIM 3 " sheetId="9" r:id="rId6"/>
    <sheet name="TRIM 4" sheetId="16" r:id="rId7"/>
    <sheet name="TRIM 4 acumulado" sheetId="13" state="hidden" r:id="rId8"/>
    <sheet name="Hoja1" sheetId="14" state="hidden" r:id="rId9"/>
    <sheet name="Hoja2" sheetId="2" state="hidden" r:id="rId10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6" l="1"/>
  <c r="B13" i="16"/>
  <c r="C13" i="16"/>
  <c r="D13" i="16"/>
  <c r="B15" i="16"/>
  <c r="C15" i="16"/>
  <c r="D15" i="16"/>
  <c r="C19" i="16"/>
  <c r="C20" i="16"/>
  <c r="C21" i="16"/>
  <c r="C22" i="16"/>
  <c r="K23" i="16"/>
  <c r="E23" i="16"/>
  <c r="G23" i="16"/>
  <c r="P20" i="16"/>
  <c r="P13" i="16"/>
  <c r="P15" i="16"/>
  <c r="P19" i="16"/>
  <c r="P22" i="16"/>
  <c r="O20" i="16"/>
  <c r="O13" i="16"/>
  <c r="O15" i="16"/>
  <c r="O19" i="16"/>
  <c r="O22" i="16"/>
  <c r="N20" i="16"/>
  <c r="N13" i="16"/>
  <c r="N15" i="16"/>
  <c r="N19" i="16"/>
  <c r="N22" i="16"/>
  <c r="M20" i="16"/>
  <c r="M13" i="16"/>
  <c r="M15" i="16"/>
  <c r="M19" i="16"/>
  <c r="M22" i="16"/>
  <c r="L20" i="16"/>
  <c r="L13" i="16"/>
  <c r="L15" i="16"/>
  <c r="L19" i="16"/>
  <c r="L22" i="16"/>
  <c r="K17" i="16"/>
  <c r="K18" i="16"/>
  <c r="K20" i="16"/>
  <c r="K16" i="16"/>
  <c r="H13" i="16"/>
  <c r="I13" i="16"/>
  <c r="J13" i="16"/>
  <c r="K13" i="16"/>
  <c r="K14" i="16"/>
  <c r="K15" i="16"/>
  <c r="K19" i="16"/>
  <c r="K22" i="16"/>
  <c r="I20" i="16"/>
  <c r="I15" i="16"/>
  <c r="I19" i="16"/>
  <c r="I22" i="16"/>
  <c r="H20" i="16"/>
  <c r="H15" i="16"/>
  <c r="H19" i="16"/>
  <c r="H22" i="16"/>
  <c r="E17" i="16"/>
  <c r="G17" i="16"/>
  <c r="E18" i="16"/>
  <c r="G18" i="16"/>
  <c r="G20" i="16"/>
  <c r="E16" i="16"/>
  <c r="G16" i="16"/>
  <c r="E9" i="16"/>
  <c r="G9" i="16"/>
  <c r="E10" i="16"/>
  <c r="G10" i="16"/>
  <c r="E11" i="16"/>
  <c r="G11" i="16"/>
  <c r="E12" i="16"/>
  <c r="G12" i="16"/>
  <c r="G13" i="16"/>
  <c r="E14" i="16"/>
  <c r="G14" i="16"/>
  <c r="G15" i="16"/>
  <c r="G19" i="16"/>
  <c r="G22" i="16"/>
  <c r="F20" i="16"/>
  <c r="F13" i="16"/>
  <c r="F15" i="16"/>
  <c r="F19" i="16"/>
  <c r="F22" i="16"/>
  <c r="E20" i="16"/>
  <c r="E13" i="16"/>
  <c r="E15" i="16"/>
  <c r="E19" i="16"/>
  <c r="E22" i="16"/>
  <c r="D20" i="16"/>
  <c r="D19" i="16"/>
  <c r="D22" i="16"/>
  <c r="B20" i="16"/>
  <c r="B19" i="16"/>
  <c r="B22" i="16"/>
  <c r="P21" i="16"/>
  <c r="O21" i="16"/>
  <c r="N21" i="16"/>
  <c r="M21" i="16"/>
  <c r="L21" i="16"/>
  <c r="K21" i="16"/>
  <c r="I21" i="16"/>
  <c r="H21" i="16"/>
  <c r="G21" i="16"/>
  <c r="F21" i="16"/>
  <c r="E21" i="16"/>
  <c r="D21" i="16"/>
  <c r="B21" i="16"/>
  <c r="J15" i="16"/>
  <c r="K12" i="16"/>
  <c r="K11" i="16"/>
  <c r="K10" i="16"/>
  <c r="K9" i="16"/>
  <c r="K8" i="16"/>
  <c r="E8" i="16"/>
  <c r="G8" i="16"/>
  <c r="P15" i="15"/>
  <c r="P13" i="15"/>
  <c r="B20" i="9"/>
  <c r="D20" i="9"/>
  <c r="K23" i="9"/>
  <c r="O20" i="15"/>
  <c r="N20" i="15"/>
  <c r="M20" i="15"/>
  <c r="L20" i="15"/>
  <c r="I20" i="15"/>
  <c r="F20" i="15"/>
  <c r="D20" i="15"/>
  <c r="C20" i="15"/>
  <c r="C22" i="15"/>
  <c r="B20" i="15"/>
  <c r="B22" i="15"/>
  <c r="K18" i="15"/>
  <c r="K20" i="15"/>
  <c r="E18" i="15"/>
  <c r="G18" i="15"/>
  <c r="K17" i="15"/>
  <c r="E17" i="15"/>
  <c r="G17" i="15"/>
  <c r="K16" i="15"/>
  <c r="E16" i="15"/>
  <c r="G16" i="15"/>
  <c r="K14" i="15"/>
  <c r="E14" i="15"/>
  <c r="G14" i="15"/>
  <c r="O13" i="15"/>
  <c r="O15" i="15"/>
  <c r="N13" i="15"/>
  <c r="N15" i="15"/>
  <c r="M13" i="15"/>
  <c r="M15" i="15"/>
  <c r="M19" i="15"/>
  <c r="L13" i="15"/>
  <c r="L15" i="15"/>
  <c r="L19" i="15"/>
  <c r="J13" i="15"/>
  <c r="J15" i="15"/>
  <c r="I13" i="15"/>
  <c r="I15" i="15"/>
  <c r="H13" i="15"/>
  <c r="H15" i="15"/>
  <c r="F13" i="15"/>
  <c r="F15" i="15"/>
  <c r="D13" i="15"/>
  <c r="D15" i="15"/>
  <c r="C13" i="15"/>
  <c r="C15" i="15"/>
  <c r="C19" i="15"/>
  <c r="B13" i="15"/>
  <c r="B15" i="15"/>
  <c r="B19" i="15"/>
  <c r="K12" i="15"/>
  <c r="E12" i="15"/>
  <c r="K11" i="15"/>
  <c r="E11" i="15"/>
  <c r="G11" i="15"/>
  <c r="K10" i="15"/>
  <c r="E10" i="15"/>
  <c r="G10" i="15"/>
  <c r="K9" i="15"/>
  <c r="E9" i="15"/>
  <c r="G9" i="15"/>
  <c r="K8" i="15"/>
  <c r="E8" i="15"/>
  <c r="G8" i="15"/>
  <c r="C21" i="15"/>
  <c r="B21" i="15"/>
  <c r="E20" i="15"/>
  <c r="M22" i="15"/>
  <c r="L21" i="15"/>
  <c r="M21" i="15"/>
  <c r="L22" i="15"/>
  <c r="E13" i="15"/>
  <c r="E15" i="15"/>
  <c r="E21" i="15"/>
  <c r="N19" i="15"/>
  <c r="N22" i="15"/>
  <c r="N21" i="15"/>
  <c r="D19" i="15"/>
  <c r="D22" i="15"/>
  <c r="D21" i="15"/>
  <c r="G20" i="15"/>
  <c r="O19" i="15"/>
  <c r="O22" i="15"/>
  <c r="O21" i="15"/>
  <c r="F21" i="15"/>
  <c r="F19" i="15"/>
  <c r="F22" i="15"/>
  <c r="I21" i="15"/>
  <c r="I19" i="15"/>
  <c r="I22" i="15"/>
  <c r="G12" i="15"/>
  <c r="G13" i="15"/>
  <c r="G15" i="15"/>
  <c r="K13" i="15"/>
  <c r="K15" i="15"/>
  <c r="K21" i="15"/>
  <c r="O21" i="6"/>
  <c r="Q21" i="6"/>
  <c r="Q20" i="6"/>
  <c r="N21" i="6"/>
  <c r="P13" i="6"/>
  <c r="Q13" i="6"/>
  <c r="E19" i="15"/>
  <c r="E22" i="15"/>
  <c r="G21" i="15"/>
  <c r="G19" i="15"/>
  <c r="G22" i="15"/>
  <c r="K19" i="15"/>
  <c r="K22" i="15"/>
  <c r="B20" i="6"/>
  <c r="C20" i="6"/>
  <c r="H20" i="9"/>
  <c r="E23" i="9"/>
  <c r="G23" i="9"/>
  <c r="B22" i="10"/>
  <c r="B21" i="10"/>
  <c r="B20" i="10"/>
  <c r="B19" i="10"/>
  <c r="L13" i="6"/>
  <c r="L15" i="6"/>
  <c r="M13" i="6"/>
  <c r="M15" i="6"/>
  <c r="B13" i="6"/>
  <c r="B15" i="6"/>
  <c r="B19" i="6"/>
  <c r="C13" i="6"/>
  <c r="C15" i="6"/>
  <c r="C19" i="6"/>
  <c r="D13" i="6"/>
  <c r="D15" i="6"/>
  <c r="Q13" i="11"/>
  <c r="Q15" i="11"/>
  <c r="K23" i="11"/>
  <c r="E23" i="11"/>
  <c r="G23" i="11"/>
  <c r="K18" i="11"/>
  <c r="E18" i="11"/>
  <c r="G18" i="11"/>
  <c r="K17" i="11"/>
  <c r="E17" i="11"/>
  <c r="G17" i="11"/>
  <c r="G20" i="11"/>
  <c r="K16" i="11"/>
  <c r="E16" i="11"/>
  <c r="G16" i="11"/>
  <c r="P15" i="11"/>
  <c r="O15" i="11"/>
  <c r="K14" i="11"/>
  <c r="E14" i="11"/>
  <c r="G14" i="11"/>
  <c r="W13" i="11"/>
  <c r="W15" i="11"/>
  <c r="V13" i="11"/>
  <c r="V15" i="11"/>
  <c r="U13" i="11"/>
  <c r="U15" i="11"/>
  <c r="T13" i="11"/>
  <c r="T15" i="11"/>
  <c r="S13" i="11"/>
  <c r="S15" i="11"/>
  <c r="R13" i="11"/>
  <c r="R15" i="11"/>
  <c r="O13" i="11"/>
  <c r="N13" i="11"/>
  <c r="N15" i="11"/>
  <c r="M13" i="11"/>
  <c r="M15" i="11"/>
  <c r="L13" i="11"/>
  <c r="L15" i="11"/>
  <c r="J13" i="11"/>
  <c r="J15" i="11"/>
  <c r="I13" i="11"/>
  <c r="I15" i="11"/>
  <c r="H13" i="11"/>
  <c r="H15" i="11"/>
  <c r="D13" i="11"/>
  <c r="D15" i="11"/>
  <c r="C13" i="11"/>
  <c r="C15" i="11"/>
  <c r="B13" i="11"/>
  <c r="B15" i="11"/>
  <c r="K12" i="11"/>
  <c r="E12" i="11"/>
  <c r="G12" i="11"/>
  <c r="K11" i="11"/>
  <c r="E11" i="11"/>
  <c r="G11" i="11"/>
  <c r="K10" i="11"/>
  <c r="E10" i="11"/>
  <c r="G10" i="11"/>
  <c r="K9" i="11"/>
  <c r="E9" i="11"/>
  <c r="G9" i="11"/>
  <c r="K8" i="11"/>
  <c r="E8" i="11"/>
  <c r="G8" i="11"/>
  <c r="K20" i="11"/>
  <c r="G13" i="11"/>
  <c r="G15" i="11"/>
  <c r="G21" i="11"/>
  <c r="K13" i="11"/>
  <c r="K15" i="11"/>
  <c r="E20" i="11"/>
  <c r="E13" i="11"/>
  <c r="E15" i="11"/>
  <c r="T20" i="10"/>
  <c r="T13" i="10"/>
  <c r="T15" i="10"/>
  <c r="T19" i="10"/>
  <c r="T22" i="10"/>
  <c r="E19" i="11"/>
  <c r="E22" i="11"/>
  <c r="E21" i="11"/>
  <c r="K21" i="11"/>
  <c r="K19" i="11"/>
  <c r="K22" i="11"/>
  <c r="G19" i="11"/>
  <c r="G22" i="11"/>
  <c r="T21" i="10"/>
  <c r="K8" i="10"/>
  <c r="K9" i="10"/>
  <c r="K10" i="10"/>
  <c r="K11" i="10"/>
  <c r="K12" i="10"/>
  <c r="W20" i="10"/>
  <c r="V20" i="10"/>
  <c r="U20" i="10"/>
  <c r="S20" i="10"/>
  <c r="R20" i="10"/>
  <c r="Q20" i="10"/>
  <c r="O20" i="10"/>
  <c r="N20" i="10"/>
  <c r="M20" i="10"/>
  <c r="L20" i="10"/>
  <c r="J20" i="10"/>
  <c r="I20" i="10"/>
  <c r="F20" i="10"/>
  <c r="D20" i="10"/>
  <c r="K18" i="10"/>
  <c r="E18" i="10"/>
  <c r="G18" i="10"/>
  <c r="K17" i="10"/>
  <c r="E17" i="10"/>
  <c r="G17" i="10"/>
  <c r="K16" i="10"/>
  <c r="E16" i="10"/>
  <c r="G16" i="10"/>
  <c r="P15" i="10"/>
  <c r="K14" i="10"/>
  <c r="E14" i="10"/>
  <c r="G14" i="10"/>
  <c r="X13" i="10"/>
  <c r="W13" i="10"/>
  <c r="W15" i="10"/>
  <c r="V13" i="10"/>
  <c r="V15" i="10"/>
  <c r="U13" i="10"/>
  <c r="U15" i="10"/>
  <c r="S13" i="10"/>
  <c r="S15" i="10"/>
  <c r="R13" i="10"/>
  <c r="R15" i="10"/>
  <c r="Q13" i="10"/>
  <c r="Q15" i="10"/>
  <c r="O13" i="10"/>
  <c r="O15" i="10"/>
  <c r="N13" i="10"/>
  <c r="N15" i="10"/>
  <c r="N21" i="10"/>
  <c r="M13" i="10"/>
  <c r="M15" i="10"/>
  <c r="M21" i="10"/>
  <c r="L13" i="10"/>
  <c r="L15" i="10"/>
  <c r="L21" i="10"/>
  <c r="J13" i="10"/>
  <c r="J15" i="10"/>
  <c r="J19" i="10"/>
  <c r="I13" i="10"/>
  <c r="I15" i="10"/>
  <c r="I21" i="10"/>
  <c r="H13" i="10"/>
  <c r="F13" i="10"/>
  <c r="F15" i="10"/>
  <c r="D13" i="10"/>
  <c r="D15" i="10"/>
  <c r="C13" i="10"/>
  <c r="C15" i="10"/>
  <c r="B13" i="10"/>
  <c r="B15" i="10"/>
  <c r="E12" i="10"/>
  <c r="G12" i="10"/>
  <c r="E11" i="10"/>
  <c r="G11" i="10"/>
  <c r="E10" i="10"/>
  <c r="G10" i="10"/>
  <c r="E9" i="10"/>
  <c r="G9" i="10"/>
  <c r="E8" i="10"/>
  <c r="G8" i="10"/>
  <c r="K20" i="10"/>
  <c r="K13" i="10"/>
  <c r="K15" i="10"/>
  <c r="K21" i="10"/>
  <c r="G20" i="10"/>
  <c r="E13" i="10"/>
  <c r="E15" i="10"/>
  <c r="E21" i="10"/>
  <c r="L19" i="10"/>
  <c r="L22" i="10"/>
  <c r="M19" i="10"/>
  <c r="M22" i="10"/>
  <c r="N19" i="10"/>
  <c r="N22" i="10"/>
  <c r="H15" i="10"/>
  <c r="J22" i="10"/>
  <c r="G13" i="10"/>
  <c r="G15" i="10"/>
  <c r="G21" i="10"/>
  <c r="O21" i="10"/>
  <c r="O19" i="10"/>
  <c r="O22" i="10"/>
  <c r="Q19" i="10"/>
  <c r="Q22" i="10"/>
  <c r="Q21" i="10"/>
  <c r="R19" i="10"/>
  <c r="R22" i="10"/>
  <c r="R21" i="10"/>
  <c r="S21" i="10"/>
  <c r="S19" i="10"/>
  <c r="S22" i="10"/>
  <c r="U21" i="10"/>
  <c r="U19" i="10"/>
  <c r="U22" i="10"/>
  <c r="D21" i="10"/>
  <c r="D19" i="10"/>
  <c r="D22" i="10"/>
  <c r="V21" i="10"/>
  <c r="V22" i="10"/>
  <c r="W21" i="10"/>
  <c r="W22" i="10"/>
  <c r="F21" i="10"/>
  <c r="F19" i="10"/>
  <c r="F22" i="10"/>
  <c r="J21" i="10"/>
  <c r="E20" i="10"/>
  <c r="I19" i="10"/>
  <c r="I22" i="10"/>
  <c r="P20" i="9"/>
  <c r="O20" i="9"/>
  <c r="N20" i="9"/>
  <c r="M20" i="9"/>
  <c r="L20" i="9"/>
  <c r="I20" i="9"/>
  <c r="F20" i="9"/>
  <c r="K18" i="9"/>
  <c r="E18" i="9"/>
  <c r="G18" i="9"/>
  <c r="K17" i="9"/>
  <c r="E17" i="9"/>
  <c r="K16" i="9"/>
  <c r="E16" i="9"/>
  <c r="K14" i="9"/>
  <c r="E14" i="9"/>
  <c r="G14" i="9"/>
  <c r="P13" i="9"/>
  <c r="P15" i="9"/>
  <c r="P21" i="9"/>
  <c r="O13" i="9"/>
  <c r="O15" i="9"/>
  <c r="O21" i="9"/>
  <c r="N13" i="9"/>
  <c r="N15" i="9"/>
  <c r="N21" i="9"/>
  <c r="M13" i="9"/>
  <c r="M15" i="9"/>
  <c r="L13" i="9"/>
  <c r="L15" i="9"/>
  <c r="L21" i="9"/>
  <c r="J13" i="9"/>
  <c r="J15" i="9"/>
  <c r="I13" i="9"/>
  <c r="H13" i="9"/>
  <c r="H15" i="9"/>
  <c r="F13" i="9"/>
  <c r="F15" i="9"/>
  <c r="F19" i="9"/>
  <c r="D13" i="9"/>
  <c r="D15" i="9"/>
  <c r="C13" i="9"/>
  <c r="C15" i="9"/>
  <c r="C21" i="9"/>
  <c r="B13" i="9"/>
  <c r="B15" i="9"/>
  <c r="K12" i="9"/>
  <c r="E12" i="9"/>
  <c r="G12" i="9"/>
  <c r="K11" i="9"/>
  <c r="E11" i="9"/>
  <c r="G11" i="9"/>
  <c r="K10" i="9"/>
  <c r="E10" i="9"/>
  <c r="G10" i="9"/>
  <c r="K9" i="9"/>
  <c r="E9" i="9"/>
  <c r="G9" i="9"/>
  <c r="K8" i="9"/>
  <c r="E8" i="9"/>
  <c r="G8" i="9"/>
  <c r="O21" i="7"/>
  <c r="U20" i="7"/>
  <c r="T20" i="7"/>
  <c r="S20" i="7"/>
  <c r="R20" i="7"/>
  <c r="Q20" i="7"/>
  <c r="O20" i="7"/>
  <c r="N20" i="7"/>
  <c r="M20" i="7"/>
  <c r="L20" i="7"/>
  <c r="K20" i="7"/>
  <c r="J20" i="7"/>
  <c r="I20" i="7"/>
  <c r="F20" i="7"/>
  <c r="D20" i="7"/>
  <c r="B20" i="7"/>
  <c r="K18" i="7"/>
  <c r="E18" i="7"/>
  <c r="G18" i="7"/>
  <c r="G20" i="7"/>
  <c r="K17" i="7"/>
  <c r="G17" i="7"/>
  <c r="E17" i="7"/>
  <c r="E20" i="7"/>
  <c r="K16" i="7"/>
  <c r="E16" i="7"/>
  <c r="U15" i="7"/>
  <c r="U21" i="7"/>
  <c r="T15" i="7"/>
  <c r="T21" i="7"/>
  <c r="P15" i="7"/>
  <c r="O15" i="7"/>
  <c r="O19" i="7"/>
  <c r="O22" i="7"/>
  <c r="H15" i="7"/>
  <c r="F15" i="7"/>
  <c r="F19" i="7"/>
  <c r="D15" i="7"/>
  <c r="D21" i="7"/>
  <c r="C15" i="7"/>
  <c r="K14" i="7"/>
  <c r="E14" i="7"/>
  <c r="G14" i="7"/>
  <c r="U13" i="7"/>
  <c r="T13" i="7"/>
  <c r="S13" i="7"/>
  <c r="S15" i="7"/>
  <c r="R13" i="7"/>
  <c r="R15" i="7"/>
  <c r="Q13" i="7"/>
  <c r="Q15" i="7"/>
  <c r="O13" i="7"/>
  <c r="N13" i="7"/>
  <c r="N15" i="7"/>
  <c r="M13" i="7"/>
  <c r="M15" i="7"/>
  <c r="L13" i="7"/>
  <c r="L15" i="7"/>
  <c r="J13" i="7"/>
  <c r="J15" i="7"/>
  <c r="I13" i="7"/>
  <c r="I15" i="7"/>
  <c r="H13" i="7"/>
  <c r="F13" i="7"/>
  <c r="D13" i="7"/>
  <c r="C13" i="7"/>
  <c r="B13" i="7"/>
  <c r="B15" i="7"/>
  <c r="K12" i="7"/>
  <c r="G12" i="7"/>
  <c r="E12" i="7"/>
  <c r="K11" i="7"/>
  <c r="E11" i="7"/>
  <c r="G11" i="7"/>
  <c r="K10" i="7"/>
  <c r="E10" i="7"/>
  <c r="E13" i="7"/>
  <c r="E15" i="7"/>
  <c r="E21" i="7"/>
  <c r="K9" i="7"/>
  <c r="E9" i="7"/>
  <c r="G9" i="7"/>
  <c r="K8" i="7"/>
  <c r="E8" i="7"/>
  <c r="G8" i="7"/>
  <c r="D21" i="9"/>
  <c r="D19" i="9"/>
  <c r="D22" i="9"/>
  <c r="B21" i="9"/>
  <c r="B19" i="9"/>
  <c r="B22" i="9"/>
  <c r="M19" i="9"/>
  <c r="M22" i="9"/>
  <c r="M21" i="9"/>
  <c r="H19" i="9"/>
  <c r="H22" i="9"/>
  <c r="H21" i="9"/>
  <c r="E20" i="9"/>
  <c r="K20" i="9"/>
  <c r="K13" i="9"/>
  <c r="K15" i="9"/>
  <c r="K21" i="9"/>
  <c r="F21" i="9"/>
  <c r="G13" i="9"/>
  <c r="G15" i="9"/>
  <c r="G21" i="9"/>
  <c r="E19" i="10"/>
  <c r="E22" i="10"/>
  <c r="K19" i="10"/>
  <c r="K22" i="10"/>
  <c r="G19" i="10"/>
  <c r="G22" i="10"/>
  <c r="L19" i="9"/>
  <c r="L22" i="9"/>
  <c r="N19" i="9"/>
  <c r="N22" i="9"/>
  <c r="F22" i="9"/>
  <c r="P19" i="9"/>
  <c r="P22" i="9"/>
  <c r="O19" i="9"/>
  <c r="O22" i="9"/>
  <c r="G16" i="9"/>
  <c r="I15" i="9"/>
  <c r="G17" i="9"/>
  <c r="G20" i="9"/>
  <c r="E13" i="9"/>
  <c r="E15" i="9"/>
  <c r="E21" i="9"/>
  <c r="B21" i="7"/>
  <c r="B19" i="7"/>
  <c r="B22" i="7"/>
  <c r="G13" i="7"/>
  <c r="G15" i="7"/>
  <c r="G21" i="7"/>
  <c r="N21" i="7"/>
  <c r="N19" i="7"/>
  <c r="N22" i="7"/>
  <c r="L22" i="7"/>
  <c r="E19" i="7"/>
  <c r="E22" i="7"/>
  <c r="F22" i="7"/>
  <c r="J21" i="7"/>
  <c r="J19" i="7"/>
  <c r="J22" i="7"/>
  <c r="M21" i="7"/>
  <c r="M19" i="7"/>
  <c r="M22" i="7"/>
  <c r="Q22" i="7"/>
  <c r="I21" i="7"/>
  <c r="I19" i="7"/>
  <c r="I22" i="7"/>
  <c r="L21" i="7"/>
  <c r="L19" i="7"/>
  <c r="R19" i="7"/>
  <c r="R21" i="7"/>
  <c r="R22" i="7"/>
  <c r="Q21" i="7"/>
  <c r="Q19" i="7"/>
  <c r="S21" i="7"/>
  <c r="S19" i="7"/>
  <c r="S22" i="7"/>
  <c r="T22" i="7"/>
  <c r="G22" i="7"/>
  <c r="U22" i="7"/>
  <c r="G10" i="7"/>
  <c r="F21" i="7"/>
  <c r="K13" i="7"/>
  <c r="K15" i="7"/>
  <c r="G16" i="7"/>
  <c r="G19" i="7"/>
  <c r="T19" i="7"/>
  <c r="U19" i="7"/>
  <c r="D19" i="7"/>
  <c r="D22" i="7"/>
  <c r="K19" i="9"/>
  <c r="K22" i="9"/>
  <c r="E19" i="9"/>
  <c r="E22" i="9"/>
  <c r="G19" i="9"/>
  <c r="G22" i="9"/>
  <c r="I21" i="9"/>
  <c r="I19" i="9"/>
  <c r="I22" i="9"/>
  <c r="K21" i="7"/>
  <c r="K19" i="7"/>
  <c r="K22" i="7"/>
  <c r="K17" i="6"/>
  <c r="K18" i="6"/>
  <c r="K16" i="6"/>
  <c r="K14" i="6"/>
  <c r="E14" i="6"/>
  <c r="G14" i="6"/>
  <c r="K9" i="6"/>
  <c r="K10" i="6"/>
  <c r="K11" i="6"/>
  <c r="K12" i="6"/>
  <c r="K8" i="6"/>
  <c r="J13" i="6"/>
  <c r="J15" i="6"/>
  <c r="O20" i="6"/>
  <c r="N20" i="6"/>
  <c r="M20" i="6"/>
  <c r="L20" i="6"/>
  <c r="I20" i="6"/>
  <c r="F20" i="6"/>
  <c r="D20" i="6"/>
  <c r="E18" i="6"/>
  <c r="G18" i="6"/>
  <c r="E17" i="6"/>
  <c r="E16" i="6"/>
  <c r="G16" i="6"/>
  <c r="Q15" i="6"/>
  <c r="P15" i="6"/>
  <c r="O13" i="6"/>
  <c r="O15" i="6"/>
  <c r="N13" i="6"/>
  <c r="N15" i="6"/>
  <c r="M21" i="6"/>
  <c r="L21" i="6"/>
  <c r="I13" i="6"/>
  <c r="I15" i="6"/>
  <c r="I21" i="6"/>
  <c r="H13" i="6"/>
  <c r="F13" i="6"/>
  <c r="F15" i="6"/>
  <c r="F21" i="6"/>
  <c r="D21" i="6"/>
  <c r="E12" i="6"/>
  <c r="G12" i="6"/>
  <c r="E11" i="6"/>
  <c r="G11" i="6"/>
  <c r="E10" i="6"/>
  <c r="G10" i="6"/>
  <c r="E9" i="6"/>
  <c r="E8" i="6"/>
  <c r="G8" i="6"/>
  <c r="Q19" i="6"/>
  <c r="Q22" i="6"/>
  <c r="H15" i="6"/>
  <c r="K13" i="6"/>
  <c r="K15" i="6"/>
  <c r="K21" i="6"/>
  <c r="E20" i="6"/>
  <c r="K20" i="6"/>
  <c r="G17" i="6"/>
  <c r="E13" i="6"/>
  <c r="E15" i="6"/>
  <c r="E21" i="6"/>
  <c r="G9" i="6"/>
  <c r="D19" i="6"/>
  <c r="D22" i="6"/>
  <c r="M19" i="6"/>
  <c r="M22" i="6"/>
  <c r="N19" i="6"/>
  <c r="N22" i="6"/>
  <c r="L19" i="6"/>
  <c r="L22" i="6"/>
  <c r="F19" i="6"/>
  <c r="F22" i="6"/>
  <c r="I19" i="6"/>
  <c r="I22" i="6"/>
  <c r="O19" i="6"/>
  <c r="O22" i="6"/>
  <c r="G20" i="6"/>
  <c r="G13" i="6"/>
  <c r="K19" i="6"/>
  <c r="K22" i="6"/>
  <c r="E19" i="6"/>
  <c r="E22" i="6"/>
  <c r="G15" i="6"/>
  <c r="G19" i="6"/>
  <c r="G22" i="6"/>
  <c r="G21" i="6"/>
</calcChain>
</file>

<file path=xl/sharedStrings.xml><?xml version="1.0" encoding="utf-8"?>
<sst xmlns="http://schemas.openxmlformats.org/spreadsheetml/2006/main" count="336" uniqueCount="59">
  <si>
    <t>Indicador/servicio</t>
  </si>
  <si>
    <t>GINECOOBSTETRICIA</t>
  </si>
  <si>
    <t>TERAPIAS</t>
  </si>
  <si>
    <t>TOTAL</t>
  </si>
  <si>
    <t>SubObs</t>
  </si>
  <si>
    <t>Subtotal 1</t>
  </si>
  <si>
    <t>Subtotal 2</t>
  </si>
  <si>
    <t>UCIN</t>
  </si>
  <si>
    <t>UCIREN I Y II</t>
  </si>
  <si>
    <t>UCIA</t>
  </si>
  <si>
    <t xml:space="preserve">Cunero
 Transición </t>
  </si>
  <si>
    <t>Ingresos</t>
  </si>
  <si>
    <t xml:space="preserve">  Egresos por mejoría</t>
  </si>
  <si>
    <t xml:space="preserve">  Traslados</t>
  </si>
  <si>
    <t xml:space="preserve">  Altas voluntarias</t>
  </si>
  <si>
    <t xml:space="preserve">  Defunciones</t>
  </si>
  <si>
    <t xml:space="preserve">  Subtotal</t>
  </si>
  <si>
    <t xml:space="preserve">  Movimientos internos</t>
  </si>
  <si>
    <t>Egresos, total de</t>
  </si>
  <si>
    <t>Días estancia</t>
  </si>
  <si>
    <t>Días paciente</t>
  </si>
  <si>
    <t>Días cama</t>
  </si>
  <si>
    <t>Promedio días estancia</t>
  </si>
  <si>
    <t>Porcentaje de ocupación</t>
  </si>
  <si>
    <t>Indice de rotación</t>
  </si>
  <si>
    <t>Intervalo de sustitución</t>
  </si>
  <si>
    <t>Camas</t>
  </si>
  <si>
    <t>2o. Piso</t>
  </si>
  <si>
    <t>3er. Piso</t>
  </si>
  <si>
    <t>4o. Piso</t>
  </si>
  <si>
    <t>5o. Piso</t>
  </si>
  <si>
    <t>TIMN</t>
  </si>
  <si>
    <t>UTIA</t>
  </si>
  <si>
    <t>ADULTAS</t>
  </si>
  <si>
    <t>NEONATAL
3er. PISO</t>
  </si>
  <si>
    <t>NEON-URG-COV</t>
  </si>
  <si>
    <t>NEONATAL
2do. PISO</t>
  </si>
  <si>
    <t>ÁREAS COVID</t>
  </si>
  <si>
    <t>UCIN- Unidad de Cuidados Intensivos Neonatales; UCIREN I y II- Unidad de Cuidados Intermedios del Recién Nacido;  UCIA- Unidad de Cuidados Intensivos del Adulto;  TIMN- Terapia de Invasión Mínima del Neonato; UTIA - Unidad de Terapia Intermedia de Adultas
Por la pandemia por SARS-CoV2 hubo necesidad de reconvertir servicios, así el 3er. Piso se dedicó a recibir sólo neonatos COVID positivos, el 20 Piso se destinó a recibir tanto adultas como neonatos con sospecha de COVID, en tanto se reciben los resultados de la PCR.</t>
  </si>
  <si>
    <t>NEONATOLOGIA ALOJAMIENTO CONJUNTO</t>
  </si>
  <si>
    <t>INSTITUTO NACIONAL DE PERINATOLOGÍA
ESTADÍSTICA HOSPITALARIA, 2o. TRIMESTRE 2021 (abril a junio)</t>
  </si>
  <si>
    <t xml:space="preserve">ADULTAS
</t>
  </si>
  <si>
    <t>2o. Piso Adultas COVID</t>
  </si>
  <si>
    <t>GINECOOBSTETRICIA ALOJAMIENTO</t>
  </si>
  <si>
    <t>3er. piso
adultas
COVID</t>
  </si>
  <si>
    <t>INSTITUTO NACIONAL DE PERINATOLOGÍA
ESTADÍSTICA HOSPITALARIA, 3er.. TRIMESTRE 2022 (enero a septiembre)</t>
  </si>
  <si>
    <t>NEONATAL
3er. PISO COV</t>
  </si>
  <si>
    <t>NEONATAL
2do. PISO COV</t>
  </si>
  <si>
    <t xml:space="preserve">UCIN- Unidad de Cuidados Intensivos Neonatales; UCIREN I y II- Unidad de Cuidados Intermedios del Recién Nacido;  UCIA- Unidad de Cuidados Intensivos del Adulto;  TIMN- Terapia de Invasión Mínima del Neonato; UTIA - Unidad de Terapia Intermedia de Adultas
</t>
  </si>
  <si>
    <t>egresos23</t>
  </si>
  <si>
    <t>egresos24</t>
  </si>
  <si>
    <t>INSTITUTO NACIONAL DE PERINATOLOGÍA
ESTADÍSTICA HOSPITALARIA, 1er. TRIMESTRE 2024 (enero a marzo)</t>
  </si>
  <si>
    <t>INSTITUTO NACIONAL DE PERINATOLOGÍA
ESTADÍSTICA HOSPITALARIA, 4o.TRIMESTRE 2024 (enero a diciembre)</t>
  </si>
  <si>
    <t>INSTITUTO NACIONAL DE PERINATOLOGÍA
ESTADÍSTICA HOSPITALARIA, 2o. TRIMESTRE 2024 (enero a junio)</t>
  </si>
  <si>
    <t>Promedio de Camas en el periodo</t>
  </si>
  <si>
    <t>INSTITUTO NACIONAL DE PERINATOLOGÍA
ESTADÍSTICA HOSPITALARIA, 3er. TRIMESTRE 2024 (enero a septiembre)</t>
  </si>
  <si>
    <t>Camas promedio</t>
  </si>
  <si>
    <t xml:space="preserve">UCIN- Unidad de Cuidados Intensivos Neonatales; UCIREN I y II- Unidad de Cuidados Intermedios del Recién Nacido;  UCIA- Unidad de Cuidados Intensivos del Adulto;  TIMN- Terapia de Invasión Mínima del Neonato
</t>
  </si>
  <si>
    <t>INSTITUTO NACIONAL DE PERINATOLOGÍA
ESTADÍSTICA HOSPITALARIA, ACUMULATIVO AL 4o. TRIMESTRE 2024 (enero a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</si>
</sst>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2" borderId="30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3" fontId="0" fillId="0" borderId="3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8" xfId="0" applyBorder="1"/>
    <xf numFmtId="0" fontId="0" fillId="0" borderId="3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36" xfId="0" applyBorder="1"/>
    <xf numFmtId="0" fontId="0" fillId="0" borderId="38" xfId="0" applyBorder="1"/>
    <xf numFmtId="0" fontId="0" fillId="0" borderId="39" xfId="0" applyBorder="1"/>
    <xf numFmtId="3" fontId="0" fillId="0" borderId="34" xfId="0" applyNumberFormat="1" applyFont="1" applyBorder="1" applyAlignment="1">
      <alignment horizontal="center" vertical="center"/>
    </xf>
    <xf numFmtId="3" fontId="0" fillId="2" borderId="34" xfId="0" applyNumberFormat="1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3" fontId="0" fillId="0" borderId="33" xfId="0" applyNumberForma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3" fontId="0" fillId="2" borderId="48" xfId="0" applyNumberFormat="1" applyFont="1" applyFill="1" applyBorder="1" applyAlignment="1">
      <alignment horizontal="center" vertical="center"/>
    </xf>
    <xf numFmtId="3" fontId="0" fillId="2" borderId="49" xfId="0" applyNumberFormat="1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3" fontId="0" fillId="0" borderId="47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3" fontId="0" fillId="0" borderId="47" xfId="0" applyNumberFormat="1" applyFont="1" applyFill="1" applyBorder="1" applyAlignment="1">
      <alignment horizontal="center" vertical="center"/>
    </xf>
    <xf numFmtId="3" fontId="0" fillId="0" borderId="48" xfId="0" applyNumberFormat="1" applyFont="1" applyFill="1" applyBorder="1" applyAlignment="1">
      <alignment horizontal="center" vertical="center"/>
    </xf>
    <xf numFmtId="3" fontId="0" fillId="0" borderId="51" xfId="0" applyNumberFormat="1" applyFon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0" fontId="0" fillId="0" borderId="14" xfId="0" applyBorder="1" applyAlignment="1">
      <alignment wrapText="1"/>
    </xf>
    <xf numFmtId="0" fontId="4" fillId="0" borderId="0" xfId="0" applyFont="1" applyAlignment="1">
      <alignment horizontal="center" vertical="center"/>
    </xf>
    <xf numFmtId="3" fontId="0" fillId="0" borderId="5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3" fontId="0" fillId="0" borderId="38" xfId="0" applyNumberFormat="1" applyFont="1" applyFill="1" applyBorder="1" applyAlignment="1">
      <alignment horizontal="center" vertical="center"/>
    </xf>
    <xf numFmtId="1" fontId="0" fillId="2" borderId="53" xfId="0" applyNumberFormat="1" applyFont="1" applyFill="1" applyBorder="1" applyAlignment="1">
      <alignment horizontal="center" vertical="center" wrapText="1"/>
    </xf>
    <xf numFmtId="164" fontId="0" fillId="2" borderId="3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50" xfId="0" applyNumberFormat="1" applyFont="1" applyFill="1" applyBorder="1" applyAlignment="1">
      <alignment horizontal="center" vertical="center"/>
    </xf>
    <xf numFmtId="164" fontId="0" fillId="2" borderId="53" xfId="0" applyNumberFormat="1" applyFont="1" applyFill="1" applyBorder="1" applyAlignment="1">
      <alignment horizontal="center" vertical="center"/>
    </xf>
    <xf numFmtId="1" fontId="0" fillId="2" borderId="38" xfId="0" applyNumberFormat="1" applyFon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1" fontId="0" fillId="2" borderId="50" xfId="0" applyNumberFormat="1" applyFont="1" applyFill="1" applyBorder="1" applyAlignment="1">
      <alignment horizontal="center" vertical="center"/>
    </xf>
    <xf numFmtId="1" fontId="0" fillId="2" borderId="53" xfId="0" applyNumberFormat="1" applyFont="1" applyFill="1" applyBorder="1" applyAlignment="1">
      <alignment horizontal="center" vertical="center"/>
    </xf>
    <xf numFmtId="164" fontId="0" fillId="2" borderId="50" xfId="0" applyNumberFormat="1" applyFont="1" applyFill="1" applyBorder="1" applyAlignment="1">
      <alignment horizontal="center" vertical="center" wrapText="1"/>
    </xf>
    <xf numFmtId="164" fontId="0" fillId="2" borderId="53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3" fontId="0" fillId="2" borderId="6" xfId="0" applyNumberFormat="1" applyFont="1" applyFill="1" applyBorder="1" applyAlignment="1">
      <alignment horizontal="center" vertical="center"/>
    </xf>
    <xf numFmtId="1" fontId="0" fillId="2" borderId="54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3" fontId="0" fillId="2" borderId="58" xfId="0" applyNumberFormat="1" applyFont="1" applyFill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2" borderId="60" xfId="0" applyFont="1" applyFill="1" applyBorder="1" applyAlignment="1">
      <alignment horizontal="center" vertical="center" wrapText="1"/>
    </xf>
    <xf numFmtId="3" fontId="0" fillId="0" borderId="50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0" borderId="2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" fontId="1" fillId="2" borderId="53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164" fontId="1" fillId="2" borderId="53" xfId="0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64" fontId="1" fillId="2" borderId="5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5"/>
  <sheetViews>
    <sheetView zoomScale="93" zoomScaleNormal="93" workbookViewId="0">
      <selection activeCell="R8" sqref="R8:R22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4"/>
    </row>
    <row r="2" spans="1:22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138" t="s">
        <v>0</v>
      </c>
      <c r="B6" s="140" t="s">
        <v>43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147"/>
      <c r="Q6" s="7"/>
      <c r="R6" s="127" t="s">
        <v>3</v>
      </c>
    </row>
    <row r="7" spans="1:22" ht="30.75" thickBot="1" x14ac:dyDescent="0.3">
      <c r="A7" s="13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28"/>
    </row>
    <row r="8" spans="1:22" x14ac:dyDescent="0.25">
      <c r="A8" s="4" t="s">
        <v>11</v>
      </c>
      <c r="B8" s="9">
        <v>274</v>
      </c>
      <c r="C8" s="12">
        <v>326</v>
      </c>
      <c r="D8" s="9">
        <v>353</v>
      </c>
      <c r="E8" s="16">
        <f>SUM(B8:D8)</f>
        <v>953</v>
      </c>
      <c r="F8" s="13">
        <v>341</v>
      </c>
      <c r="G8" s="17">
        <f>E8+F8</f>
        <v>1294</v>
      </c>
      <c r="H8" s="13">
        <v>215</v>
      </c>
      <c r="I8" s="13">
        <v>240</v>
      </c>
      <c r="J8" s="13">
        <v>0</v>
      </c>
      <c r="K8" s="17">
        <f>H8+I8+J8</f>
        <v>455</v>
      </c>
      <c r="L8" s="12">
        <v>72</v>
      </c>
      <c r="M8" s="12">
        <v>104</v>
      </c>
      <c r="N8" s="12">
        <v>76</v>
      </c>
      <c r="O8" s="12">
        <v>189</v>
      </c>
      <c r="P8" s="9">
        <v>0</v>
      </c>
      <c r="Q8" s="12">
        <v>135</v>
      </c>
      <c r="R8" s="18">
        <v>2325</v>
      </c>
    </row>
    <row r="9" spans="1:22" x14ac:dyDescent="0.25">
      <c r="A9" s="5" t="s">
        <v>12</v>
      </c>
      <c r="B9" s="12">
        <v>186</v>
      </c>
      <c r="C9" s="12">
        <v>282</v>
      </c>
      <c r="D9" s="9">
        <v>324</v>
      </c>
      <c r="E9" s="16">
        <f t="shared" ref="E9:E18" si="0">SUM(B9:D9)</f>
        <v>792</v>
      </c>
      <c r="F9" s="13">
        <v>311</v>
      </c>
      <c r="G9" s="17">
        <f t="shared" ref="G9:G18" si="1">E9+F9</f>
        <v>1103</v>
      </c>
      <c r="H9" s="13">
        <v>183</v>
      </c>
      <c r="I9" s="13">
        <v>208</v>
      </c>
      <c r="J9" s="13">
        <v>0</v>
      </c>
      <c r="K9" s="17">
        <f t="shared" ref="K9:K13" si="2">H9+I9+J9</f>
        <v>391</v>
      </c>
      <c r="L9" s="12">
        <v>4</v>
      </c>
      <c r="M9" s="12">
        <v>70</v>
      </c>
      <c r="N9" s="12">
        <v>0</v>
      </c>
      <c r="O9" s="12">
        <v>124</v>
      </c>
      <c r="P9" s="9">
        <v>0</v>
      </c>
      <c r="Q9" s="12">
        <v>9</v>
      </c>
      <c r="R9" s="18">
        <v>1701</v>
      </c>
    </row>
    <row r="10" spans="1:22" x14ac:dyDescent="0.25">
      <c r="A10" s="5" t="s">
        <v>13</v>
      </c>
      <c r="B10" s="12">
        <v>2</v>
      </c>
      <c r="C10" s="12">
        <v>0</v>
      </c>
      <c r="D10" s="9">
        <v>0</v>
      </c>
      <c r="E10" s="16">
        <f t="shared" si="0"/>
        <v>2</v>
      </c>
      <c r="F10" s="13">
        <v>1</v>
      </c>
      <c r="G10" s="17">
        <f t="shared" si="1"/>
        <v>3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5</v>
      </c>
      <c r="M10" s="12">
        <v>1</v>
      </c>
      <c r="N10" s="12">
        <v>3</v>
      </c>
      <c r="O10" s="12">
        <v>2</v>
      </c>
      <c r="P10" s="9">
        <v>0</v>
      </c>
      <c r="Q10" s="12">
        <v>18</v>
      </c>
      <c r="R10" s="18">
        <v>32</v>
      </c>
    </row>
    <row r="11" spans="1:22" x14ac:dyDescent="0.25">
      <c r="A11" s="5" t="s">
        <v>14</v>
      </c>
      <c r="B11" s="12">
        <v>0</v>
      </c>
      <c r="C11" s="12">
        <v>1</v>
      </c>
      <c r="D11" s="9">
        <v>3</v>
      </c>
      <c r="E11" s="16">
        <f t="shared" si="0"/>
        <v>4</v>
      </c>
      <c r="F11" s="13">
        <v>1</v>
      </c>
      <c r="G11" s="17">
        <f t="shared" si="1"/>
        <v>5</v>
      </c>
      <c r="H11" s="13">
        <v>1</v>
      </c>
      <c r="I11" s="13">
        <v>0</v>
      </c>
      <c r="J11" s="13">
        <v>0</v>
      </c>
      <c r="K11" s="17">
        <f t="shared" si="2"/>
        <v>1</v>
      </c>
      <c r="L11" s="12">
        <v>0</v>
      </c>
      <c r="M11" s="12">
        <v>0</v>
      </c>
      <c r="N11" s="12">
        <v>1</v>
      </c>
      <c r="O11" s="12">
        <v>1</v>
      </c>
      <c r="P11" s="9">
        <v>0</v>
      </c>
      <c r="Q11" s="12">
        <v>0</v>
      </c>
      <c r="R11" s="18">
        <v>8</v>
      </c>
    </row>
    <row r="12" spans="1:22" x14ac:dyDescent="0.25">
      <c r="A12" s="5" t="s">
        <v>15</v>
      </c>
      <c r="B12" s="12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5</v>
      </c>
      <c r="M12" s="12">
        <v>1</v>
      </c>
      <c r="N12" s="12">
        <v>2</v>
      </c>
      <c r="O12" s="12">
        <v>2</v>
      </c>
      <c r="P12" s="9">
        <v>0</v>
      </c>
      <c r="Q12" s="12">
        <v>6</v>
      </c>
      <c r="R12" s="18">
        <v>16</v>
      </c>
    </row>
    <row r="13" spans="1:22" x14ac:dyDescent="0.25">
      <c r="A13" s="66" t="s">
        <v>16</v>
      </c>
      <c r="B13" s="16">
        <f>SUM(B9:B12)</f>
        <v>188</v>
      </c>
      <c r="C13" s="16">
        <f t="shared" ref="C13:Q13" si="3">SUM(C9:C12)</f>
        <v>283</v>
      </c>
      <c r="D13" s="16">
        <f t="shared" si="3"/>
        <v>327</v>
      </c>
      <c r="E13" s="16">
        <f t="shared" si="3"/>
        <v>798</v>
      </c>
      <c r="F13" s="16">
        <f t="shared" si="3"/>
        <v>313</v>
      </c>
      <c r="G13" s="16">
        <f t="shared" si="3"/>
        <v>1111</v>
      </c>
      <c r="H13" s="16">
        <f t="shared" si="3"/>
        <v>184</v>
      </c>
      <c r="I13" s="16">
        <f t="shared" si="3"/>
        <v>208</v>
      </c>
      <c r="J13" s="16">
        <f t="shared" si="3"/>
        <v>0</v>
      </c>
      <c r="K13" s="17">
        <f t="shared" si="2"/>
        <v>392</v>
      </c>
      <c r="L13" s="16">
        <f t="shared" si="3"/>
        <v>14</v>
      </c>
      <c r="M13" s="16">
        <f t="shared" si="3"/>
        <v>72</v>
      </c>
      <c r="N13" s="16">
        <f t="shared" si="3"/>
        <v>6</v>
      </c>
      <c r="O13" s="16">
        <f t="shared" si="3"/>
        <v>129</v>
      </c>
      <c r="P13" s="16">
        <f t="shared" si="3"/>
        <v>0</v>
      </c>
      <c r="Q13" s="16">
        <f t="shared" si="3"/>
        <v>33</v>
      </c>
      <c r="R13" s="16">
        <v>1757</v>
      </c>
    </row>
    <row r="14" spans="1:22" x14ac:dyDescent="0.25">
      <c r="A14" s="5" t="s">
        <v>17</v>
      </c>
      <c r="B14" s="12">
        <v>88</v>
      </c>
      <c r="C14" s="12">
        <v>35</v>
      </c>
      <c r="D14" s="12">
        <v>30</v>
      </c>
      <c r="E14" s="16">
        <f t="shared" si="0"/>
        <v>153</v>
      </c>
      <c r="F14" s="83">
        <v>30</v>
      </c>
      <c r="G14" s="17">
        <f t="shared" si="1"/>
        <v>183</v>
      </c>
      <c r="H14" s="13">
        <v>22</v>
      </c>
      <c r="I14" s="13">
        <v>39</v>
      </c>
      <c r="J14" s="13">
        <v>0</v>
      </c>
      <c r="K14" s="17">
        <f>H14+I14+J14</f>
        <v>61</v>
      </c>
      <c r="L14" s="12">
        <v>59</v>
      </c>
      <c r="M14" s="12">
        <v>31</v>
      </c>
      <c r="N14" s="12">
        <v>70</v>
      </c>
      <c r="O14" s="12">
        <v>49</v>
      </c>
      <c r="P14" s="12">
        <v>0</v>
      </c>
      <c r="Q14" s="15">
        <v>105</v>
      </c>
      <c r="R14" s="18">
        <v>558</v>
      </c>
    </row>
    <row r="15" spans="1:22" x14ac:dyDescent="0.25">
      <c r="A15" s="66" t="s">
        <v>18</v>
      </c>
      <c r="B15" s="16">
        <f>SUM(B13:B14)</f>
        <v>276</v>
      </c>
      <c r="C15" s="16">
        <f t="shared" ref="C15:Q15" si="4">SUM(C13:C14)</f>
        <v>318</v>
      </c>
      <c r="D15" s="16">
        <f t="shared" si="4"/>
        <v>357</v>
      </c>
      <c r="E15" s="16">
        <f t="shared" si="4"/>
        <v>951</v>
      </c>
      <c r="F15" s="16">
        <f t="shared" si="4"/>
        <v>343</v>
      </c>
      <c r="G15" s="16">
        <f t="shared" si="4"/>
        <v>1294</v>
      </c>
      <c r="H15" s="16">
        <f t="shared" si="4"/>
        <v>206</v>
      </c>
      <c r="I15" s="16">
        <f t="shared" si="4"/>
        <v>247</v>
      </c>
      <c r="J15" s="16">
        <f t="shared" si="4"/>
        <v>0</v>
      </c>
      <c r="K15" s="16">
        <f t="shared" si="4"/>
        <v>453</v>
      </c>
      <c r="L15" s="16">
        <f t="shared" si="4"/>
        <v>73</v>
      </c>
      <c r="M15" s="16">
        <f t="shared" si="4"/>
        <v>103</v>
      </c>
      <c r="N15" s="16">
        <f t="shared" si="4"/>
        <v>76</v>
      </c>
      <c r="O15" s="16">
        <f t="shared" si="4"/>
        <v>178</v>
      </c>
      <c r="P15" s="16">
        <f t="shared" si="4"/>
        <v>0</v>
      </c>
      <c r="Q15" s="16">
        <f t="shared" si="4"/>
        <v>138</v>
      </c>
      <c r="R15" s="16">
        <v>2315</v>
      </c>
    </row>
    <row r="16" spans="1:22" x14ac:dyDescent="0.25">
      <c r="A16" s="5" t="s">
        <v>19</v>
      </c>
      <c r="B16" s="30">
        <v>1044</v>
      </c>
      <c r="C16" s="12">
        <v>786</v>
      </c>
      <c r="D16" s="30">
        <v>885</v>
      </c>
      <c r="E16" s="16">
        <f t="shared" si="0"/>
        <v>2715</v>
      </c>
      <c r="F16" s="13">
        <v>928</v>
      </c>
      <c r="G16" s="17">
        <f t="shared" si="1"/>
        <v>3643</v>
      </c>
      <c r="H16" s="13">
        <v>429</v>
      </c>
      <c r="I16" s="13">
        <v>477</v>
      </c>
      <c r="J16" s="13">
        <v>0</v>
      </c>
      <c r="K16" s="17">
        <f>H16+I16+J16</f>
        <v>906</v>
      </c>
      <c r="L16" s="12">
        <v>1483</v>
      </c>
      <c r="M16" s="12">
        <v>3418</v>
      </c>
      <c r="N16" s="12">
        <v>145</v>
      </c>
      <c r="O16" s="30">
        <v>1094</v>
      </c>
      <c r="P16" s="12">
        <v>0</v>
      </c>
      <c r="Q16" s="12">
        <v>334</v>
      </c>
      <c r="R16" s="25">
        <v>11023</v>
      </c>
    </row>
    <row r="17" spans="1:22" x14ac:dyDescent="0.25">
      <c r="A17" s="5" t="s">
        <v>20</v>
      </c>
      <c r="B17" s="30">
        <v>1272</v>
      </c>
      <c r="C17" s="30">
        <v>1118</v>
      </c>
      <c r="D17" s="30">
        <v>1159</v>
      </c>
      <c r="E17" s="16">
        <f t="shared" si="0"/>
        <v>3549</v>
      </c>
      <c r="F17" s="31">
        <v>1123</v>
      </c>
      <c r="G17" s="17">
        <f t="shared" si="1"/>
        <v>4672</v>
      </c>
      <c r="H17" s="31">
        <v>1165</v>
      </c>
      <c r="I17" s="13">
        <v>546</v>
      </c>
      <c r="J17" s="13">
        <v>0</v>
      </c>
      <c r="K17" s="17">
        <f t="shared" ref="K17:K18" si="5">H17+I17+J17</f>
        <v>1711</v>
      </c>
      <c r="L17" s="12">
        <v>1436</v>
      </c>
      <c r="M17" s="12">
        <v>3791</v>
      </c>
      <c r="N17" s="12">
        <v>142</v>
      </c>
      <c r="O17" s="30">
        <v>1320</v>
      </c>
      <c r="P17" s="12">
        <v>0</v>
      </c>
      <c r="Q17" s="12">
        <v>634</v>
      </c>
      <c r="R17" s="18">
        <v>13706</v>
      </c>
    </row>
    <row r="18" spans="1:22" x14ac:dyDescent="0.25">
      <c r="A18" s="5" t="s">
        <v>21</v>
      </c>
      <c r="B18" s="30">
        <v>1940</v>
      </c>
      <c r="C18" s="30">
        <v>1456</v>
      </c>
      <c r="D18" s="30">
        <v>1965</v>
      </c>
      <c r="E18" s="16">
        <f t="shared" si="0"/>
        <v>5361</v>
      </c>
      <c r="F18" s="31">
        <v>1638</v>
      </c>
      <c r="G18" s="17">
        <f t="shared" si="1"/>
        <v>6999</v>
      </c>
      <c r="H18" s="31">
        <v>1518</v>
      </c>
      <c r="I18" s="13">
        <v>1001</v>
      </c>
      <c r="J18" s="13">
        <v>0</v>
      </c>
      <c r="K18" s="17">
        <f t="shared" si="5"/>
        <v>2519</v>
      </c>
      <c r="L18" s="12">
        <v>1456</v>
      </c>
      <c r="M18" s="12">
        <v>4012</v>
      </c>
      <c r="N18" s="12">
        <v>364</v>
      </c>
      <c r="O18" s="12">
        <v>1646</v>
      </c>
      <c r="P18" s="12">
        <v>0</v>
      </c>
      <c r="Q18" s="12">
        <v>790</v>
      </c>
      <c r="R18" s="18">
        <v>17786</v>
      </c>
    </row>
    <row r="19" spans="1:22" x14ac:dyDescent="0.25">
      <c r="A19" s="5" t="s">
        <v>22</v>
      </c>
      <c r="B19" s="11">
        <f t="shared" ref="B19:O19" si="6">B16/B15</f>
        <v>3.7826086956521738</v>
      </c>
      <c r="C19" s="11">
        <f t="shared" si="6"/>
        <v>2.4716981132075473</v>
      </c>
      <c r="D19" s="11">
        <f t="shared" si="6"/>
        <v>2.4789915966386555</v>
      </c>
      <c r="E19" s="11">
        <f t="shared" si="6"/>
        <v>2.8548895899053628</v>
      </c>
      <c r="F19" s="11">
        <f t="shared" si="6"/>
        <v>2.7055393586005829</v>
      </c>
      <c r="G19" s="11">
        <f t="shared" si="6"/>
        <v>2.8153013910355487</v>
      </c>
      <c r="H19" s="11">
        <v>0</v>
      </c>
      <c r="I19" s="11">
        <f t="shared" si="6"/>
        <v>1.9311740890688258</v>
      </c>
      <c r="J19" s="11">
        <v>0</v>
      </c>
      <c r="K19" s="11">
        <f t="shared" si="6"/>
        <v>2</v>
      </c>
      <c r="L19" s="11">
        <f t="shared" si="6"/>
        <v>20.315068493150687</v>
      </c>
      <c r="M19" s="11">
        <f t="shared" si="6"/>
        <v>33.184466019417478</v>
      </c>
      <c r="N19" s="11">
        <f t="shared" si="6"/>
        <v>1.9078947368421053</v>
      </c>
      <c r="O19" s="11">
        <f t="shared" si="6"/>
        <v>6.1460674157303368</v>
      </c>
      <c r="P19" s="11">
        <v>0</v>
      </c>
      <c r="Q19" s="11">
        <f t="shared" ref="Q19" si="7">Q16/Q15</f>
        <v>2.4202898550724639</v>
      </c>
      <c r="R19" s="11">
        <v>4.8</v>
      </c>
    </row>
    <row r="20" spans="1:22" x14ac:dyDescent="0.25">
      <c r="A20" s="5" t="s">
        <v>23</v>
      </c>
      <c r="B20" s="11">
        <f t="shared" ref="B20:O20" si="8">B17/B18*100</f>
        <v>65.567010309278345</v>
      </c>
      <c r="C20" s="11">
        <f t="shared" si="8"/>
        <v>76.785714285714292</v>
      </c>
      <c r="D20" s="11">
        <f t="shared" si="8"/>
        <v>58.982188295165393</v>
      </c>
      <c r="E20" s="11">
        <f t="shared" si="8"/>
        <v>66.200335758254056</v>
      </c>
      <c r="F20" s="11">
        <f t="shared" si="8"/>
        <v>68.559218559218564</v>
      </c>
      <c r="G20" s="11">
        <f t="shared" si="8"/>
        <v>66.752393199028432</v>
      </c>
      <c r="H20" s="11">
        <v>0</v>
      </c>
      <c r="I20" s="11">
        <f t="shared" si="8"/>
        <v>54.54545454545454</v>
      </c>
      <c r="J20" s="11">
        <v>0</v>
      </c>
      <c r="K20" s="11">
        <f t="shared" si="8"/>
        <v>67.923779277491064</v>
      </c>
      <c r="L20" s="11">
        <f t="shared" si="8"/>
        <v>98.626373626373635</v>
      </c>
      <c r="M20" s="11">
        <f t="shared" si="8"/>
        <v>94.491525423728817</v>
      </c>
      <c r="N20" s="11">
        <f t="shared" si="8"/>
        <v>39.010989010989015</v>
      </c>
      <c r="O20" s="11">
        <f t="shared" si="8"/>
        <v>80.194410692588093</v>
      </c>
      <c r="P20" s="11">
        <v>0</v>
      </c>
      <c r="Q20" s="11">
        <f t="shared" ref="Q20" si="9">Q17/Q18*100</f>
        <v>80.25316455696202</v>
      </c>
      <c r="R20" s="11">
        <v>77.099999999999994</v>
      </c>
    </row>
    <row r="21" spans="1:22" x14ac:dyDescent="0.25">
      <c r="A21" s="5" t="s">
        <v>24</v>
      </c>
      <c r="B21" s="11">
        <v>0</v>
      </c>
      <c r="C21" s="11">
        <v>0</v>
      </c>
      <c r="D21" s="11">
        <f t="shared" ref="D21:Q21" si="10">D15/D23</f>
        <v>16.227272727272727</v>
      </c>
      <c r="E21" s="11">
        <f t="shared" si="10"/>
        <v>16.118644067796609</v>
      </c>
      <c r="F21" s="11">
        <f t="shared" si="10"/>
        <v>19.055555555555557</v>
      </c>
      <c r="G21" s="11">
        <f t="shared" si="10"/>
        <v>16.805194805194805</v>
      </c>
      <c r="H21" s="11">
        <v>0</v>
      </c>
      <c r="I21" s="11">
        <f t="shared" si="10"/>
        <v>22.454545454545453</v>
      </c>
      <c r="J21" s="11">
        <v>0</v>
      </c>
      <c r="K21" s="11">
        <f t="shared" si="10"/>
        <v>16.178571428571427</v>
      </c>
      <c r="L21" s="11">
        <f t="shared" si="10"/>
        <v>4.5625</v>
      </c>
      <c r="M21" s="11">
        <f t="shared" si="10"/>
        <v>2.3409090909090908</v>
      </c>
      <c r="N21" s="11">
        <f t="shared" si="10"/>
        <v>19</v>
      </c>
      <c r="O21" s="11">
        <f t="shared" si="10"/>
        <v>9.8888888888888893</v>
      </c>
      <c r="P21" s="11">
        <v>0</v>
      </c>
      <c r="Q21" s="11">
        <f t="shared" si="10"/>
        <v>15.333333333333334</v>
      </c>
      <c r="R21" s="11">
        <v>11.8</v>
      </c>
    </row>
    <row r="22" spans="1:22" x14ac:dyDescent="0.25">
      <c r="A22" s="5" t="s">
        <v>25</v>
      </c>
      <c r="B22" s="11">
        <v>0</v>
      </c>
      <c r="C22" s="11">
        <v>0</v>
      </c>
      <c r="D22" s="11">
        <f t="shared" ref="D22:O22" si="11">((100-D20)*D19)/D20</f>
        <v>1.7239579179385303</v>
      </c>
      <c r="E22" s="11">
        <f t="shared" si="11"/>
        <v>1.4576105767564151</v>
      </c>
      <c r="F22" s="11">
        <f t="shared" si="11"/>
        <v>1.2407415580403383</v>
      </c>
      <c r="G22" s="11">
        <f t="shared" si="11"/>
        <v>1.402227383762783</v>
      </c>
      <c r="H22" s="11">
        <v>0</v>
      </c>
      <c r="I22" s="11">
        <f t="shared" si="11"/>
        <v>1.6093117408906885</v>
      </c>
      <c r="J22" s="11">
        <v>0</v>
      </c>
      <c r="K22" s="11">
        <f t="shared" si="11"/>
        <v>0.94447691408533041</v>
      </c>
      <c r="L22" s="11">
        <f t="shared" si="11"/>
        <v>0.28293967260655378</v>
      </c>
      <c r="M22" s="11">
        <f t="shared" si="11"/>
        <v>1.9345204405938428</v>
      </c>
      <c r="N22" s="11">
        <f t="shared" si="11"/>
        <v>2.9827650111193473</v>
      </c>
      <c r="O22" s="11">
        <f t="shared" si="11"/>
        <v>1.5178924072182498</v>
      </c>
      <c r="P22" s="11">
        <v>0</v>
      </c>
      <c r="Q22" s="11">
        <f t="shared" ref="Q22" si="12">((100-Q20)*Q19)/Q20</f>
        <v>0.59552873405568529</v>
      </c>
      <c r="R22" s="14">
        <v>1.4</v>
      </c>
    </row>
    <row r="23" spans="1:22" ht="30.75" thickBot="1" x14ac:dyDescent="0.3">
      <c r="A23" s="82" t="s">
        <v>54</v>
      </c>
      <c r="B23" s="21">
        <v>21</v>
      </c>
      <c r="C23" s="21">
        <v>16</v>
      </c>
      <c r="D23" s="21">
        <v>22</v>
      </c>
      <c r="E23" s="22">
        <v>59</v>
      </c>
      <c r="F23" s="21">
        <v>18</v>
      </c>
      <c r="G23" s="22">
        <v>77</v>
      </c>
      <c r="H23" s="21">
        <v>17</v>
      </c>
      <c r="I23" s="21">
        <v>11</v>
      </c>
      <c r="J23" s="21">
        <v>0</v>
      </c>
      <c r="K23" s="22">
        <v>28</v>
      </c>
      <c r="L23" s="32">
        <v>16</v>
      </c>
      <c r="M23" s="32">
        <v>44</v>
      </c>
      <c r="N23" s="32">
        <v>4</v>
      </c>
      <c r="O23" s="32">
        <v>18</v>
      </c>
      <c r="P23" s="32">
        <v>0</v>
      </c>
      <c r="Q23" s="84">
        <v>9</v>
      </c>
      <c r="R23" s="25">
        <v>196</v>
      </c>
    </row>
    <row r="24" spans="1:22" x14ac:dyDescent="0.25">
      <c r="A24" s="129" t="s">
        <v>48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</row>
    <row r="25" spans="1:22" ht="35.25" customHeight="1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</row>
  </sheetData>
  <sheetProtection algorithmName="SHA-512" hashValue="FLeJxkofDjVahuxJF/+OYCdpWJ8uNOAW8NwKD5NQ/y4HnhhaY0XpIKvSsVxy+pjsqkogTowOmaz6SZ/ecX2nBQ==" saltValue="Jl7xQ88ATVAFIzXc+Ry3xA==" spinCount="100000" sheet="1" objects="1" scenarios="1"/>
  <mergeCells count="7">
    <mergeCell ref="R6:R7"/>
    <mergeCell ref="A24:V25"/>
    <mergeCell ref="A1:V2"/>
    <mergeCell ref="A6:A7"/>
    <mergeCell ref="B6:G6"/>
    <mergeCell ref="H6:K6"/>
    <mergeCell ref="L6:P6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3:D15 H13:J13 L13:M13 N13:Q13" formulaRange="1"/>
    <ignoredError sqref="E13:G15" formula="1" formulaRange="1"/>
    <ignoredError sqref="E19:G19 E20:E21 G20:G21 K13:K15 E16:E18 G16:G18" formula="1"/>
    <ignoredError sqref="F20:F21" evalError="1" formula="1"/>
    <ignoredError sqref="F22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49</v>
      </c>
    </row>
  </sheetData>
  <sheetProtection algorithmName="SHA-512" hashValue="VQtrC3/aYdPscGKC1Qa08qlyhswe34oqZPL9AbJLWbFmBOWNBoTLC+NkZ/VmwpoaFlF6LSoMHXx6j5gPo7gJSg==" saltValue="8UhFtsb6ks5gx1DXDi/hY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5"/>
  <sheetViews>
    <sheetView zoomScale="93" zoomScaleNormal="93" workbookViewId="0">
      <selection activeCell="T18" sqref="T18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0.85546875" bestFit="1" customWidth="1"/>
  </cols>
  <sheetData>
    <row r="1" spans="1:21" x14ac:dyDescent="0.25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4"/>
    </row>
    <row r="2" spans="1:21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</row>
    <row r="3" spans="1:2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</row>
    <row r="4" spans="1:2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</row>
    <row r="5" spans="1:21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</row>
    <row r="6" spans="1:21" ht="15.75" customHeight="1" thickBot="1" x14ac:dyDescent="0.3">
      <c r="A6" s="138" t="s">
        <v>0</v>
      </c>
      <c r="B6" s="140" t="s">
        <v>43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7"/>
      <c r="Q6" s="127" t="s">
        <v>3</v>
      </c>
    </row>
    <row r="7" spans="1:21" ht="30.75" thickBot="1" x14ac:dyDescent="0.3">
      <c r="A7" s="13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19" t="s">
        <v>10</v>
      </c>
      <c r="Q7" s="128"/>
    </row>
    <row r="8" spans="1:21" x14ac:dyDescent="0.25">
      <c r="A8" s="4" t="s">
        <v>11</v>
      </c>
      <c r="B8" s="9">
        <v>557</v>
      </c>
      <c r="C8" s="12">
        <v>631</v>
      </c>
      <c r="D8" s="9">
        <v>680</v>
      </c>
      <c r="E8" s="16">
        <f>SUM(B8:D8)</f>
        <v>1868</v>
      </c>
      <c r="F8" s="13">
        <v>699</v>
      </c>
      <c r="G8" s="17">
        <f>E8+F8</f>
        <v>2567</v>
      </c>
      <c r="H8" s="13">
        <v>432</v>
      </c>
      <c r="I8" s="13">
        <v>461</v>
      </c>
      <c r="J8" s="13">
        <v>0</v>
      </c>
      <c r="K8" s="17">
        <f>H8+I8+J8</f>
        <v>893</v>
      </c>
      <c r="L8" s="12">
        <v>142</v>
      </c>
      <c r="M8" s="12">
        <v>227</v>
      </c>
      <c r="N8" s="12">
        <v>129</v>
      </c>
      <c r="O8" s="12">
        <v>344</v>
      </c>
      <c r="P8" s="9">
        <v>260</v>
      </c>
      <c r="Q8" s="18">
        <v>2325</v>
      </c>
    </row>
    <row r="9" spans="1:21" x14ac:dyDescent="0.25">
      <c r="A9" s="5" t="s">
        <v>12</v>
      </c>
      <c r="B9" s="12">
        <v>379</v>
      </c>
      <c r="C9" s="12">
        <v>562</v>
      </c>
      <c r="D9" s="9">
        <v>626</v>
      </c>
      <c r="E9" s="16">
        <f t="shared" ref="E9:E18" si="0">SUM(B9:D9)</f>
        <v>1567</v>
      </c>
      <c r="F9" s="13">
        <v>638</v>
      </c>
      <c r="G9" s="17">
        <f t="shared" ref="G9:G18" si="1">E9+F9</f>
        <v>2205</v>
      </c>
      <c r="H9" s="13">
        <v>371</v>
      </c>
      <c r="I9" s="13">
        <v>399</v>
      </c>
      <c r="J9" s="13">
        <v>0</v>
      </c>
      <c r="K9" s="17">
        <f t="shared" ref="K9:K13" si="2">H9+I9+J9</f>
        <v>770</v>
      </c>
      <c r="L9" s="12">
        <v>6</v>
      </c>
      <c r="M9" s="12">
        <v>178</v>
      </c>
      <c r="N9" s="12">
        <v>0</v>
      </c>
      <c r="O9" s="12">
        <v>230</v>
      </c>
      <c r="P9" s="9">
        <v>13</v>
      </c>
      <c r="Q9" s="18">
        <v>1701</v>
      </c>
    </row>
    <row r="10" spans="1:21" x14ac:dyDescent="0.25">
      <c r="A10" s="5" t="s">
        <v>13</v>
      </c>
      <c r="B10" s="12">
        <v>2</v>
      </c>
      <c r="C10" s="12">
        <v>0</v>
      </c>
      <c r="D10" s="9">
        <v>0</v>
      </c>
      <c r="E10" s="16">
        <f t="shared" si="0"/>
        <v>2</v>
      </c>
      <c r="F10" s="13">
        <v>1</v>
      </c>
      <c r="G10" s="17">
        <f t="shared" si="1"/>
        <v>3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7</v>
      </c>
      <c r="M10" s="12">
        <v>4</v>
      </c>
      <c r="N10" s="12">
        <v>4</v>
      </c>
      <c r="O10" s="12">
        <v>2</v>
      </c>
      <c r="P10" s="9">
        <v>26</v>
      </c>
      <c r="Q10" s="18">
        <v>32</v>
      </c>
    </row>
    <row r="11" spans="1:21" x14ac:dyDescent="0.25">
      <c r="A11" s="5" t="s">
        <v>14</v>
      </c>
      <c r="B11" s="12">
        <v>2</v>
      </c>
      <c r="C11" s="12">
        <v>1</v>
      </c>
      <c r="D11" s="9">
        <v>3</v>
      </c>
      <c r="E11" s="16">
        <f t="shared" si="0"/>
        <v>6</v>
      </c>
      <c r="F11" s="13">
        <v>1</v>
      </c>
      <c r="G11" s="17">
        <f t="shared" si="1"/>
        <v>7</v>
      </c>
      <c r="H11" s="13">
        <v>1</v>
      </c>
      <c r="I11" s="13">
        <v>0</v>
      </c>
      <c r="J11" s="13">
        <v>0</v>
      </c>
      <c r="K11" s="17">
        <f t="shared" si="2"/>
        <v>1</v>
      </c>
      <c r="L11" s="12">
        <v>0</v>
      </c>
      <c r="M11" s="12">
        <v>0</v>
      </c>
      <c r="N11" s="12">
        <v>1</v>
      </c>
      <c r="O11" s="12">
        <v>1</v>
      </c>
      <c r="P11" s="9">
        <v>0</v>
      </c>
      <c r="Q11" s="18">
        <v>8</v>
      </c>
    </row>
    <row r="12" spans="1:21" x14ac:dyDescent="0.25">
      <c r="A12" s="5" t="s">
        <v>15</v>
      </c>
      <c r="B12" s="12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1</v>
      </c>
      <c r="J12" s="13">
        <v>0</v>
      </c>
      <c r="K12" s="17">
        <f t="shared" si="2"/>
        <v>1</v>
      </c>
      <c r="L12" s="12">
        <v>20</v>
      </c>
      <c r="M12" s="12">
        <v>2</v>
      </c>
      <c r="N12" s="12">
        <v>3</v>
      </c>
      <c r="O12" s="12">
        <v>3</v>
      </c>
      <c r="P12" s="9">
        <v>7</v>
      </c>
      <c r="Q12" s="18">
        <v>16</v>
      </c>
    </row>
    <row r="13" spans="1:21" x14ac:dyDescent="0.25">
      <c r="A13" s="66" t="s">
        <v>16</v>
      </c>
      <c r="B13" s="16">
        <f>SUM(B9:B12)</f>
        <v>383</v>
      </c>
      <c r="C13" s="16">
        <f t="shared" ref="C13:O13" si="3">SUM(C9:C12)</f>
        <v>563</v>
      </c>
      <c r="D13" s="16">
        <f t="shared" si="3"/>
        <v>629</v>
      </c>
      <c r="E13" s="16">
        <f t="shared" si="3"/>
        <v>1575</v>
      </c>
      <c r="F13" s="16">
        <f t="shared" si="3"/>
        <v>640</v>
      </c>
      <c r="G13" s="16">
        <f t="shared" si="3"/>
        <v>2215</v>
      </c>
      <c r="H13" s="16">
        <f t="shared" si="3"/>
        <v>372</v>
      </c>
      <c r="I13" s="16">
        <f t="shared" si="3"/>
        <v>400</v>
      </c>
      <c r="J13" s="16">
        <f t="shared" si="3"/>
        <v>0</v>
      </c>
      <c r="K13" s="17">
        <f t="shared" si="2"/>
        <v>772</v>
      </c>
      <c r="L13" s="16">
        <f t="shared" si="3"/>
        <v>33</v>
      </c>
      <c r="M13" s="16">
        <f t="shared" si="3"/>
        <v>184</v>
      </c>
      <c r="N13" s="16">
        <f t="shared" si="3"/>
        <v>8</v>
      </c>
      <c r="O13" s="16">
        <f t="shared" si="3"/>
        <v>236</v>
      </c>
      <c r="P13" s="16">
        <f t="shared" ref="P13" si="4">SUM(P9:P12)</f>
        <v>46</v>
      </c>
      <c r="Q13" s="67">
        <v>1757</v>
      </c>
    </row>
    <row r="14" spans="1:21" x14ac:dyDescent="0.25">
      <c r="A14" s="5" t="s">
        <v>17</v>
      </c>
      <c r="B14" s="12">
        <v>173</v>
      </c>
      <c r="C14" s="12">
        <v>56</v>
      </c>
      <c r="D14" s="12">
        <v>48</v>
      </c>
      <c r="E14" s="16">
        <f t="shared" si="0"/>
        <v>277</v>
      </c>
      <c r="F14" s="85">
        <v>46</v>
      </c>
      <c r="G14" s="17">
        <f t="shared" si="1"/>
        <v>323</v>
      </c>
      <c r="H14" s="13">
        <v>48</v>
      </c>
      <c r="I14" s="13">
        <v>62</v>
      </c>
      <c r="J14" s="13">
        <v>0</v>
      </c>
      <c r="K14" s="17">
        <f>H14+I14+J14</f>
        <v>110</v>
      </c>
      <c r="L14" s="12">
        <v>106</v>
      </c>
      <c r="M14" s="12">
        <v>50</v>
      </c>
      <c r="N14" s="12">
        <v>120</v>
      </c>
      <c r="O14" s="12">
        <v>100</v>
      </c>
      <c r="P14" s="12">
        <v>223</v>
      </c>
      <c r="Q14" s="18">
        <v>558</v>
      </c>
    </row>
    <row r="15" spans="1:21" x14ac:dyDescent="0.25">
      <c r="A15" s="66" t="s">
        <v>18</v>
      </c>
      <c r="B15" s="16">
        <f>SUM(B13:B14)</f>
        <v>556</v>
      </c>
      <c r="C15" s="16">
        <f t="shared" ref="C15:O15" si="5">SUM(C13:C14)</f>
        <v>619</v>
      </c>
      <c r="D15" s="16">
        <f t="shared" si="5"/>
        <v>677</v>
      </c>
      <c r="E15" s="16">
        <f t="shared" si="5"/>
        <v>1852</v>
      </c>
      <c r="F15" s="16">
        <f t="shared" si="5"/>
        <v>686</v>
      </c>
      <c r="G15" s="16">
        <f t="shared" si="5"/>
        <v>2538</v>
      </c>
      <c r="H15" s="16">
        <f t="shared" si="5"/>
        <v>420</v>
      </c>
      <c r="I15" s="16">
        <f t="shared" si="5"/>
        <v>462</v>
      </c>
      <c r="J15" s="16">
        <f t="shared" si="5"/>
        <v>0</v>
      </c>
      <c r="K15" s="16">
        <f t="shared" si="5"/>
        <v>882</v>
      </c>
      <c r="L15" s="16">
        <f t="shared" si="5"/>
        <v>139</v>
      </c>
      <c r="M15" s="16">
        <f t="shared" si="5"/>
        <v>234</v>
      </c>
      <c r="N15" s="16">
        <f t="shared" si="5"/>
        <v>128</v>
      </c>
      <c r="O15" s="16">
        <f t="shared" si="5"/>
        <v>336</v>
      </c>
      <c r="P15" s="16">
        <f t="shared" ref="P15" si="6">SUM(P13:P14)</f>
        <v>269</v>
      </c>
      <c r="Q15" s="67">
        <v>2315</v>
      </c>
    </row>
    <row r="16" spans="1:21" x14ac:dyDescent="0.25">
      <c r="A16" s="5" t="s">
        <v>19</v>
      </c>
      <c r="B16" s="30">
        <v>1841</v>
      </c>
      <c r="C16" s="30">
        <v>1605</v>
      </c>
      <c r="D16" s="30">
        <v>1809</v>
      </c>
      <c r="E16" s="16">
        <f t="shared" si="0"/>
        <v>5255</v>
      </c>
      <c r="F16" s="31">
        <v>1874</v>
      </c>
      <c r="G16" s="17">
        <f t="shared" si="1"/>
        <v>7129</v>
      </c>
      <c r="H16" s="13">
        <v>893</v>
      </c>
      <c r="I16" s="13">
        <v>987</v>
      </c>
      <c r="J16" s="13">
        <v>0</v>
      </c>
      <c r="K16" s="17">
        <f>H16+I16+J16</f>
        <v>1880</v>
      </c>
      <c r="L16" s="12">
        <v>2795</v>
      </c>
      <c r="M16" s="12">
        <v>7576</v>
      </c>
      <c r="N16" s="12">
        <v>242</v>
      </c>
      <c r="O16" s="30">
        <v>2281</v>
      </c>
      <c r="P16" s="12">
        <v>540</v>
      </c>
      <c r="Q16" s="25">
        <v>11023</v>
      </c>
    </row>
    <row r="17" spans="1:21" x14ac:dyDescent="0.25">
      <c r="A17" s="5" t="s">
        <v>20</v>
      </c>
      <c r="B17" s="30">
        <v>2270</v>
      </c>
      <c r="C17" s="30">
        <v>2214</v>
      </c>
      <c r="D17" s="30">
        <v>2373</v>
      </c>
      <c r="E17" s="16">
        <f t="shared" si="0"/>
        <v>6857</v>
      </c>
      <c r="F17" s="31">
        <v>2319</v>
      </c>
      <c r="G17" s="17">
        <f t="shared" si="1"/>
        <v>9176</v>
      </c>
      <c r="H17" s="31">
        <v>2703</v>
      </c>
      <c r="I17" s="31">
        <v>1024</v>
      </c>
      <c r="J17" s="13">
        <v>0</v>
      </c>
      <c r="K17" s="17">
        <f t="shared" ref="K17:K18" si="7">H17+I17+J17</f>
        <v>3727</v>
      </c>
      <c r="L17" s="12">
        <v>2898</v>
      </c>
      <c r="M17" s="12">
        <v>7634</v>
      </c>
      <c r="N17" s="12">
        <v>245</v>
      </c>
      <c r="O17" s="30">
        <v>2620</v>
      </c>
      <c r="P17" s="12">
        <v>849</v>
      </c>
      <c r="Q17" s="18">
        <v>13706</v>
      </c>
    </row>
    <row r="18" spans="1:21" x14ac:dyDescent="0.25">
      <c r="A18" s="5" t="s">
        <v>21</v>
      </c>
      <c r="B18" s="30">
        <v>3602</v>
      </c>
      <c r="C18" s="30">
        <v>2806</v>
      </c>
      <c r="D18" s="30">
        <v>3745</v>
      </c>
      <c r="E18" s="16">
        <f t="shared" si="0"/>
        <v>10153</v>
      </c>
      <c r="F18" s="31">
        <v>3222</v>
      </c>
      <c r="G18" s="17">
        <f t="shared" si="1"/>
        <v>13375</v>
      </c>
      <c r="H18" s="31">
        <v>3120</v>
      </c>
      <c r="I18" s="13">
        <v>1980</v>
      </c>
      <c r="J18" s="13">
        <v>0</v>
      </c>
      <c r="K18" s="17">
        <f t="shared" si="7"/>
        <v>5100</v>
      </c>
      <c r="L18" s="12">
        <v>2880</v>
      </c>
      <c r="M18" s="12">
        <v>8017</v>
      </c>
      <c r="N18" s="12">
        <v>716</v>
      </c>
      <c r="O18" s="12">
        <v>3040</v>
      </c>
      <c r="P18" s="30">
        <v>1110</v>
      </c>
      <c r="Q18" s="18">
        <v>17786</v>
      </c>
    </row>
    <row r="19" spans="1:21" x14ac:dyDescent="0.25">
      <c r="A19" s="5" t="s">
        <v>22</v>
      </c>
      <c r="B19" s="11">
        <f t="shared" ref="B19:O19" si="8">B16/B15</f>
        <v>3.3111510791366907</v>
      </c>
      <c r="C19" s="11">
        <f t="shared" si="8"/>
        <v>2.5928917609046849</v>
      </c>
      <c r="D19" s="11">
        <f t="shared" si="8"/>
        <v>2.6720827178729691</v>
      </c>
      <c r="E19" s="11">
        <f t="shared" si="8"/>
        <v>2.8374730021598271</v>
      </c>
      <c r="F19" s="11">
        <f t="shared" si="8"/>
        <v>2.7317784256559765</v>
      </c>
      <c r="G19" s="11">
        <f t="shared" si="8"/>
        <v>2.8089046493301812</v>
      </c>
      <c r="H19" s="11">
        <v>0</v>
      </c>
      <c r="I19" s="11">
        <f t="shared" si="8"/>
        <v>2.1363636363636362</v>
      </c>
      <c r="J19" s="11">
        <v>0</v>
      </c>
      <c r="K19" s="11">
        <f t="shared" si="8"/>
        <v>2.1315192743764171</v>
      </c>
      <c r="L19" s="11">
        <f t="shared" si="8"/>
        <v>20.107913669064747</v>
      </c>
      <c r="M19" s="11">
        <f t="shared" si="8"/>
        <v>32.376068376068375</v>
      </c>
      <c r="N19" s="11">
        <f t="shared" si="8"/>
        <v>1.890625</v>
      </c>
      <c r="O19" s="11">
        <f t="shared" si="8"/>
        <v>6.7886904761904763</v>
      </c>
      <c r="P19" s="11">
        <v>0</v>
      </c>
      <c r="Q19" s="68">
        <v>4.8</v>
      </c>
    </row>
    <row r="20" spans="1:21" x14ac:dyDescent="0.25">
      <c r="A20" s="5" t="s">
        <v>23</v>
      </c>
      <c r="B20" s="11">
        <f t="shared" ref="B20:O20" si="9">B17/B18*100</f>
        <v>63.020544142143251</v>
      </c>
      <c r="C20" s="11">
        <f t="shared" si="9"/>
        <v>78.902352102637209</v>
      </c>
      <c r="D20" s="11">
        <f t="shared" si="9"/>
        <v>63.36448598130842</v>
      </c>
      <c r="E20" s="11">
        <f t="shared" si="9"/>
        <v>67.536688663449226</v>
      </c>
      <c r="F20" s="11">
        <f t="shared" si="9"/>
        <v>71.973929236499075</v>
      </c>
      <c r="G20" s="11">
        <f t="shared" si="9"/>
        <v>68.605607476635512</v>
      </c>
      <c r="H20" s="11">
        <v>0</v>
      </c>
      <c r="I20" s="11">
        <f t="shared" si="9"/>
        <v>51.717171717171716</v>
      </c>
      <c r="J20" s="11">
        <v>0</v>
      </c>
      <c r="K20" s="11">
        <f t="shared" si="9"/>
        <v>73.078431372549019</v>
      </c>
      <c r="L20" s="11">
        <f t="shared" si="9"/>
        <v>100.62500000000001</v>
      </c>
      <c r="M20" s="11">
        <f t="shared" si="9"/>
        <v>95.222651864787323</v>
      </c>
      <c r="N20" s="11">
        <f t="shared" si="9"/>
        <v>34.217877094972067</v>
      </c>
      <c r="O20" s="11">
        <f t="shared" si="9"/>
        <v>86.18421052631578</v>
      </c>
      <c r="P20" s="11">
        <v>0</v>
      </c>
      <c r="Q20" s="68">
        <v>77.099999999999994</v>
      </c>
    </row>
    <row r="21" spans="1:21" x14ac:dyDescent="0.25">
      <c r="A21" s="5" t="s">
        <v>24</v>
      </c>
      <c r="B21" s="11">
        <f t="shared" ref="B21:C21" si="10">B15/B23</f>
        <v>26.476190476190474</v>
      </c>
      <c r="C21" s="11">
        <f t="shared" si="10"/>
        <v>38.6875</v>
      </c>
      <c r="D21" s="11">
        <f t="shared" ref="D21:O21" si="11">D15/D23</f>
        <v>30.772727272727273</v>
      </c>
      <c r="E21" s="11">
        <f t="shared" si="11"/>
        <v>31.389830508474578</v>
      </c>
      <c r="F21" s="11">
        <f t="shared" si="11"/>
        <v>38.111111111111114</v>
      </c>
      <c r="G21" s="11">
        <f t="shared" si="11"/>
        <v>32.961038961038959</v>
      </c>
      <c r="H21" s="11">
        <v>0</v>
      </c>
      <c r="I21" s="11">
        <f t="shared" si="11"/>
        <v>42</v>
      </c>
      <c r="J21" s="11">
        <v>0</v>
      </c>
      <c r="K21" s="11">
        <f t="shared" si="11"/>
        <v>31.5</v>
      </c>
      <c r="L21" s="11">
        <f t="shared" si="11"/>
        <v>8.6875</v>
      </c>
      <c r="M21" s="11">
        <f t="shared" si="11"/>
        <v>5.3181818181818183</v>
      </c>
      <c r="N21" s="11">
        <f t="shared" si="11"/>
        <v>32</v>
      </c>
      <c r="O21" s="11">
        <f t="shared" si="11"/>
        <v>18.666666666666668</v>
      </c>
      <c r="P21" s="11">
        <v>0</v>
      </c>
      <c r="Q21" s="68">
        <v>11.8</v>
      </c>
    </row>
    <row r="22" spans="1:21" x14ac:dyDescent="0.25">
      <c r="A22" s="5" t="s">
        <v>25</v>
      </c>
      <c r="B22" s="11">
        <f t="shared" ref="B22:C22" si="12">((100-B20)*B19)/B20</f>
        <v>1.9429309415903404</v>
      </c>
      <c r="C22" s="11">
        <f t="shared" si="12"/>
        <v>0.69331161809194808</v>
      </c>
      <c r="D22" s="11">
        <f t="shared" ref="D22:O22" si="13">((100-D20)*D19)/D20</f>
        <v>1.5449209814250788</v>
      </c>
      <c r="E22" s="11">
        <f t="shared" si="13"/>
        <v>1.3639071044361661</v>
      </c>
      <c r="F22" s="11">
        <f t="shared" si="13"/>
        <v>1.0637326081791056</v>
      </c>
      <c r="G22" s="11">
        <f t="shared" si="13"/>
        <v>1.2853738690646723</v>
      </c>
      <c r="H22" s="11">
        <v>0</v>
      </c>
      <c r="I22" s="11">
        <f t="shared" si="13"/>
        <v>1.9944957386363635</v>
      </c>
      <c r="J22" s="11">
        <v>0</v>
      </c>
      <c r="K22" s="11">
        <f t="shared" si="13"/>
        <v>0.78523637341529939</v>
      </c>
      <c r="L22" s="11">
        <f t="shared" si="13"/>
        <v>-0.12489387372090187</v>
      </c>
      <c r="M22" s="11">
        <f t="shared" si="13"/>
        <v>1.6243167655271413</v>
      </c>
      <c r="N22" s="11">
        <f t="shared" si="13"/>
        <v>3.6346301020408163</v>
      </c>
      <c r="O22" s="11">
        <f t="shared" si="13"/>
        <v>1.0882633587786268</v>
      </c>
      <c r="P22" s="11">
        <v>0</v>
      </c>
      <c r="Q22" s="69">
        <v>1.4</v>
      </c>
    </row>
    <row r="23" spans="1:21" ht="30.75" thickBot="1" x14ac:dyDescent="0.3">
      <c r="A23" s="82" t="s">
        <v>54</v>
      </c>
      <c r="B23" s="75">
        <v>21</v>
      </c>
      <c r="C23" s="75">
        <v>16</v>
      </c>
      <c r="D23" s="75">
        <v>22</v>
      </c>
      <c r="E23" s="70">
        <v>59</v>
      </c>
      <c r="F23" s="75">
        <v>18</v>
      </c>
      <c r="G23" s="70">
        <v>77</v>
      </c>
      <c r="H23" s="75">
        <v>17</v>
      </c>
      <c r="I23" s="75">
        <v>11</v>
      </c>
      <c r="J23" s="75">
        <v>0</v>
      </c>
      <c r="K23" s="70">
        <v>28</v>
      </c>
      <c r="L23" s="77">
        <v>16</v>
      </c>
      <c r="M23" s="77">
        <v>44</v>
      </c>
      <c r="N23" s="77">
        <v>4</v>
      </c>
      <c r="O23" s="77">
        <v>18</v>
      </c>
      <c r="P23" s="77">
        <v>0</v>
      </c>
      <c r="Q23" s="86">
        <v>191</v>
      </c>
    </row>
    <row r="24" spans="1:21" x14ac:dyDescent="0.25">
      <c r="A24" s="129" t="s">
        <v>48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</row>
    <row r="25" spans="1:21" ht="35.25" customHeight="1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</row>
  </sheetData>
  <sheetProtection algorithmName="SHA-512" hashValue="gPUpsGRnUbOdPxQnDYzd32Roh7W1MW2wXRAHOtL1oOlB0U0Fm1BebMJpIT5kdzxs0i7QfPq+5IWtlwYJxr7hhw==" saltValue="sTxb5mT98Gdj0wAHL2TSfg==" spinCount="100000" sheet="1" objects="1" scenarios="1"/>
  <mergeCells count="7">
    <mergeCell ref="A24:U25"/>
    <mergeCell ref="A1:U2"/>
    <mergeCell ref="A6:A7"/>
    <mergeCell ref="B6:G6"/>
    <mergeCell ref="H6:K6"/>
    <mergeCell ref="L6:O6"/>
    <mergeCell ref="Q6:Q7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3:D15 F13:F15 H13:J13 L13:M13 N13:P13" formulaRange="1"/>
    <ignoredError sqref="E13:E15 G13:G15 K13" formula="1" formulaRange="1"/>
    <ignoredError sqref="K14:K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5"/>
  <sheetViews>
    <sheetView topLeftCell="E1" zoomScale="93" zoomScaleNormal="93" workbookViewId="0">
      <selection sqref="A1:W2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4"/>
    </row>
    <row r="2" spans="1:24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8" t="s">
        <v>0</v>
      </c>
      <c r="B6" s="140" t="s">
        <v>43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147"/>
      <c r="Q6" s="7"/>
      <c r="R6" s="148" t="s">
        <v>37</v>
      </c>
      <c r="S6" s="149"/>
      <c r="T6" s="149"/>
      <c r="U6" s="149"/>
      <c r="V6" s="149"/>
      <c r="W6" s="150"/>
      <c r="X6" s="127" t="s">
        <v>3</v>
      </c>
    </row>
    <row r="7" spans="1:24" ht="45.75" thickBot="1" x14ac:dyDescent="0.3">
      <c r="A7" s="13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41</v>
      </c>
      <c r="S7" s="10" t="s">
        <v>42</v>
      </c>
      <c r="T7" s="10" t="s">
        <v>44</v>
      </c>
      <c r="U7" s="10" t="s">
        <v>34</v>
      </c>
      <c r="V7" s="10" t="s">
        <v>35</v>
      </c>
      <c r="W7" s="10" t="s">
        <v>36</v>
      </c>
      <c r="X7" s="128"/>
    </row>
    <row r="8" spans="1:24" x14ac:dyDescent="0.25">
      <c r="A8" s="4" t="s">
        <v>11</v>
      </c>
      <c r="B8" s="9">
        <v>91</v>
      </c>
      <c r="C8" s="12">
        <v>0</v>
      </c>
      <c r="D8" s="9">
        <v>992</v>
      </c>
      <c r="E8" s="16">
        <f>SUM(B8:D8)</f>
        <v>1083</v>
      </c>
      <c r="F8" s="13">
        <v>661</v>
      </c>
      <c r="G8" s="17">
        <f>E8+F8</f>
        <v>1744</v>
      </c>
      <c r="H8" s="13">
        <v>0</v>
      </c>
      <c r="I8" s="13">
        <v>802</v>
      </c>
      <c r="J8" s="13">
        <v>17</v>
      </c>
      <c r="K8" s="17">
        <f>H8+I8+J8</f>
        <v>819</v>
      </c>
      <c r="L8" s="12">
        <v>139</v>
      </c>
      <c r="M8" s="12">
        <v>219</v>
      </c>
      <c r="N8" s="12">
        <v>134</v>
      </c>
      <c r="O8" s="12">
        <v>281</v>
      </c>
      <c r="P8" s="12">
        <v>37</v>
      </c>
      <c r="Q8" s="12">
        <v>0</v>
      </c>
      <c r="R8" s="15">
        <v>0</v>
      </c>
      <c r="S8" s="20">
        <v>531</v>
      </c>
      <c r="T8" s="20">
        <v>0</v>
      </c>
      <c r="U8" s="20">
        <v>3</v>
      </c>
      <c r="V8" s="20">
        <v>0</v>
      </c>
      <c r="W8" s="20">
        <v>28</v>
      </c>
      <c r="X8" s="18">
        <v>3935</v>
      </c>
    </row>
    <row r="9" spans="1:24" x14ac:dyDescent="0.25">
      <c r="A9" s="5" t="s">
        <v>12</v>
      </c>
      <c r="B9" s="9">
        <v>75</v>
      </c>
      <c r="C9" s="12">
        <v>0</v>
      </c>
      <c r="D9" s="9">
        <v>929</v>
      </c>
      <c r="E9" s="16">
        <f t="shared" ref="E9:E18" si="0">SUM(B9:D9)</f>
        <v>1004</v>
      </c>
      <c r="F9" s="13">
        <v>592</v>
      </c>
      <c r="G9" s="17">
        <f t="shared" ref="G9:G18" si="1">E9+F9</f>
        <v>1596</v>
      </c>
      <c r="H9" s="13">
        <v>0</v>
      </c>
      <c r="I9" s="13">
        <v>823</v>
      </c>
      <c r="J9" s="13">
        <v>7</v>
      </c>
      <c r="K9" s="17">
        <f t="shared" ref="K9:K13" si="2">H9+I9+J9</f>
        <v>830</v>
      </c>
      <c r="L9" s="12">
        <v>6</v>
      </c>
      <c r="M9" s="12">
        <v>169</v>
      </c>
      <c r="N9" s="12">
        <v>1</v>
      </c>
      <c r="O9" s="12">
        <v>147</v>
      </c>
      <c r="P9" s="12">
        <v>4</v>
      </c>
      <c r="Q9" s="12">
        <v>0</v>
      </c>
      <c r="R9" s="15">
        <v>0</v>
      </c>
      <c r="S9" s="20">
        <v>335</v>
      </c>
      <c r="T9" s="20">
        <v>0</v>
      </c>
      <c r="U9" s="20">
        <v>0</v>
      </c>
      <c r="V9" s="20">
        <v>0</v>
      </c>
      <c r="W9" s="20">
        <v>8</v>
      </c>
      <c r="X9" s="18">
        <v>3096</v>
      </c>
    </row>
    <row r="10" spans="1:24" x14ac:dyDescent="0.25">
      <c r="A10" s="5" t="s">
        <v>13</v>
      </c>
      <c r="B10" s="9">
        <v>0</v>
      </c>
      <c r="C10" s="12">
        <v>0</v>
      </c>
      <c r="D10" s="9">
        <v>0</v>
      </c>
      <c r="E10" s="16">
        <f t="shared" si="0"/>
        <v>0</v>
      </c>
      <c r="F10" s="13">
        <v>2</v>
      </c>
      <c r="G10" s="17">
        <f t="shared" si="1"/>
        <v>2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1</v>
      </c>
      <c r="M10" s="12">
        <v>3</v>
      </c>
      <c r="N10" s="12">
        <v>5</v>
      </c>
      <c r="O10" s="12">
        <v>1</v>
      </c>
      <c r="P10" s="12">
        <v>23</v>
      </c>
      <c r="Q10" s="12">
        <v>0</v>
      </c>
      <c r="R10" s="15">
        <v>0</v>
      </c>
      <c r="S10" s="20">
        <v>2</v>
      </c>
      <c r="T10" s="20">
        <v>0</v>
      </c>
      <c r="U10" s="20">
        <v>0</v>
      </c>
      <c r="V10" s="20">
        <v>0</v>
      </c>
      <c r="W10" s="20">
        <v>0</v>
      </c>
      <c r="X10" s="18">
        <v>37</v>
      </c>
    </row>
    <row r="11" spans="1:24" x14ac:dyDescent="0.25">
      <c r="A11" s="5" t="s">
        <v>14</v>
      </c>
      <c r="B11" s="9">
        <v>1</v>
      </c>
      <c r="C11" s="12">
        <v>0</v>
      </c>
      <c r="D11" s="9">
        <v>0</v>
      </c>
      <c r="E11" s="16">
        <f t="shared" si="0"/>
        <v>1</v>
      </c>
      <c r="F11" s="13">
        <v>2</v>
      </c>
      <c r="G11" s="17">
        <f t="shared" si="1"/>
        <v>3</v>
      </c>
      <c r="H11" s="13">
        <v>0</v>
      </c>
      <c r="I11" s="13">
        <v>1</v>
      </c>
      <c r="J11" s="13">
        <v>0</v>
      </c>
      <c r="K11" s="17">
        <f t="shared" si="2"/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20">
        <v>3</v>
      </c>
      <c r="T11" s="20">
        <v>0</v>
      </c>
      <c r="U11" s="20">
        <v>0</v>
      </c>
      <c r="V11" s="20">
        <v>0</v>
      </c>
      <c r="W11" s="20">
        <v>0</v>
      </c>
      <c r="X11" s="18">
        <v>7</v>
      </c>
    </row>
    <row r="12" spans="1:24" x14ac:dyDescent="0.25">
      <c r="A12" s="5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1</v>
      </c>
      <c r="J12" s="13">
        <v>0</v>
      </c>
      <c r="K12" s="17">
        <f t="shared" si="2"/>
        <v>1</v>
      </c>
      <c r="L12" s="12">
        <v>20</v>
      </c>
      <c r="M12" s="12">
        <v>2</v>
      </c>
      <c r="N12" s="12">
        <v>0</v>
      </c>
      <c r="O12" s="12">
        <v>3</v>
      </c>
      <c r="P12" s="12">
        <v>10</v>
      </c>
      <c r="Q12" s="12">
        <v>0</v>
      </c>
      <c r="R12" s="15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18">
        <v>36</v>
      </c>
    </row>
    <row r="13" spans="1:24" x14ac:dyDescent="0.25">
      <c r="A13" s="5" t="s">
        <v>16</v>
      </c>
      <c r="B13" s="16">
        <f>SUM(B9:B12)</f>
        <v>76</v>
      </c>
      <c r="C13" s="16">
        <f t="shared" ref="C13:O13" si="3">SUM(C9:C12)</f>
        <v>0</v>
      </c>
      <c r="D13" s="16">
        <f t="shared" si="3"/>
        <v>929</v>
      </c>
      <c r="E13" s="16">
        <f t="shared" si="3"/>
        <v>1005</v>
      </c>
      <c r="F13" s="16">
        <f t="shared" si="3"/>
        <v>596</v>
      </c>
      <c r="G13" s="16">
        <f t="shared" si="3"/>
        <v>1601</v>
      </c>
      <c r="H13" s="16">
        <f t="shared" si="3"/>
        <v>0</v>
      </c>
      <c r="I13" s="16">
        <f t="shared" si="3"/>
        <v>825</v>
      </c>
      <c r="J13" s="16">
        <f t="shared" si="3"/>
        <v>7</v>
      </c>
      <c r="K13" s="17">
        <f t="shared" si="2"/>
        <v>832</v>
      </c>
      <c r="L13" s="16">
        <f t="shared" si="3"/>
        <v>27</v>
      </c>
      <c r="M13" s="16">
        <f t="shared" si="3"/>
        <v>174</v>
      </c>
      <c r="N13" s="16">
        <f t="shared" si="3"/>
        <v>6</v>
      </c>
      <c r="O13" s="16">
        <f t="shared" si="3"/>
        <v>151</v>
      </c>
      <c r="P13" s="16">
        <v>0</v>
      </c>
      <c r="Q13" s="16">
        <f t="shared" ref="Q13:X13" si="4">SUM(Q9:Q12)</f>
        <v>0</v>
      </c>
      <c r="R13" s="16">
        <f t="shared" si="4"/>
        <v>0</v>
      </c>
      <c r="S13" s="16">
        <f t="shared" si="4"/>
        <v>340</v>
      </c>
      <c r="T13" s="16">
        <f t="shared" si="4"/>
        <v>0</v>
      </c>
      <c r="U13" s="16">
        <f t="shared" si="4"/>
        <v>0</v>
      </c>
      <c r="V13" s="16">
        <f t="shared" si="4"/>
        <v>0</v>
      </c>
      <c r="W13" s="16">
        <f t="shared" si="4"/>
        <v>8</v>
      </c>
      <c r="X13" s="16">
        <f t="shared" si="4"/>
        <v>3176</v>
      </c>
    </row>
    <row r="14" spans="1:24" x14ac:dyDescent="0.25">
      <c r="A14" s="5" t="s">
        <v>17</v>
      </c>
      <c r="B14" s="12">
        <v>21</v>
      </c>
      <c r="C14" s="12">
        <v>0</v>
      </c>
      <c r="D14" s="12">
        <v>58</v>
      </c>
      <c r="E14" s="16">
        <f t="shared" si="0"/>
        <v>79</v>
      </c>
      <c r="F14" s="13">
        <v>60</v>
      </c>
      <c r="G14" s="17">
        <f t="shared" si="1"/>
        <v>139</v>
      </c>
      <c r="H14" s="13">
        <v>0</v>
      </c>
      <c r="I14" s="13">
        <v>88</v>
      </c>
      <c r="J14" s="13">
        <v>10</v>
      </c>
      <c r="K14" s="17">
        <f>H14+I14+J14</f>
        <v>98</v>
      </c>
      <c r="L14" s="12">
        <v>110</v>
      </c>
      <c r="M14" s="12">
        <v>54</v>
      </c>
      <c r="N14" s="12">
        <v>128</v>
      </c>
      <c r="O14" s="12">
        <v>134</v>
      </c>
      <c r="P14" s="12">
        <v>0</v>
      </c>
      <c r="Q14" s="15">
        <v>0</v>
      </c>
      <c r="R14" s="15">
        <v>0</v>
      </c>
      <c r="S14" s="20">
        <v>174</v>
      </c>
      <c r="T14" s="20">
        <v>0</v>
      </c>
      <c r="U14" s="20">
        <v>3</v>
      </c>
      <c r="V14" s="20">
        <v>0</v>
      </c>
      <c r="W14" s="20">
        <v>20</v>
      </c>
      <c r="X14" s="18">
        <v>860</v>
      </c>
    </row>
    <row r="15" spans="1:24" x14ac:dyDescent="0.25">
      <c r="A15" s="5" t="s">
        <v>18</v>
      </c>
      <c r="B15" s="16">
        <f>SUM(B13:B14)</f>
        <v>97</v>
      </c>
      <c r="C15" s="16">
        <f t="shared" ref="C15:V15" si="5">SUM(C13:C14)</f>
        <v>0</v>
      </c>
      <c r="D15" s="16">
        <f t="shared" si="5"/>
        <v>987</v>
      </c>
      <c r="E15" s="16">
        <f t="shared" si="5"/>
        <v>1084</v>
      </c>
      <c r="F15" s="16">
        <f t="shared" si="5"/>
        <v>656</v>
      </c>
      <c r="G15" s="16">
        <f t="shared" si="5"/>
        <v>1740</v>
      </c>
      <c r="H15" s="16">
        <f t="shared" si="5"/>
        <v>0</v>
      </c>
      <c r="I15" s="16">
        <f t="shared" si="5"/>
        <v>913</v>
      </c>
      <c r="J15" s="16">
        <f t="shared" si="5"/>
        <v>17</v>
      </c>
      <c r="K15" s="16">
        <f t="shared" si="5"/>
        <v>930</v>
      </c>
      <c r="L15" s="16">
        <f t="shared" si="5"/>
        <v>137</v>
      </c>
      <c r="M15" s="16">
        <f t="shared" si="5"/>
        <v>228</v>
      </c>
      <c r="N15" s="16">
        <f t="shared" si="5"/>
        <v>134</v>
      </c>
      <c r="O15" s="16">
        <f t="shared" si="5"/>
        <v>285</v>
      </c>
      <c r="P15" s="16">
        <f t="shared" si="5"/>
        <v>0</v>
      </c>
      <c r="Q15" s="16">
        <f t="shared" si="5"/>
        <v>0</v>
      </c>
      <c r="R15" s="16">
        <f t="shared" si="5"/>
        <v>0</v>
      </c>
      <c r="S15" s="16">
        <f t="shared" si="5"/>
        <v>514</v>
      </c>
      <c r="T15" s="16">
        <f t="shared" si="5"/>
        <v>0</v>
      </c>
      <c r="U15" s="16">
        <f t="shared" si="5"/>
        <v>3</v>
      </c>
      <c r="V15" s="16">
        <f t="shared" si="5"/>
        <v>0</v>
      </c>
      <c r="W15" s="16">
        <f>SUM(W13:W14)</f>
        <v>28</v>
      </c>
      <c r="X15" s="16">
        <v>4036</v>
      </c>
    </row>
    <row r="16" spans="1:24" x14ac:dyDescent="0.25">
      <c r="A16" s="5" t="s">
        <v>19</v>
      </c>
      <c r="B16" s="12">
        <v>320</v>
      </c>
      <c r="C16" s="12">
        <v>0</v>
      </c>
      <c r="D16" s="30">
        <v>2332</v>
      </c>
      <c r="E16" s="16">
        <f t="shared" si="0"/>
        <v>2652</v>
      </c>
      <c r="F16" s="13">
        <v>1601</v>
      </c>
      <c r="G16" s="17">
        <f t="shared" si="1"/>
        <v>4253</v>
      </c>
      <c r="H16" s="13">
        <v>0</v>
      </c>
      <c r="I16" s="13">
        <v>1348</v>
      </c>
      <c r="J16" s="13">
        <v>15</v>
      </c>
      <c r="K16" s="17">
        <f>H16+I16+J16</f>
        <v>1363</v>
      </c>
      <c r="L16" s="12">
        <v>3067</v>
      </c>
      <c r="M16">
        <v>7371</v>
      </c>
      <c r="N16" s="12">
        <v>243</v>
      </c>
      <c r="O16" s="12">
        <v>1658</v>
      </c>
      <c r="P16" s="12">
        <v>54</v>
      </c>
      <c r="Q16" s="12">
        <v>0</v>
      </c>
      <c r="R16" s="20">
        <v>0</v>
      </c>
      <c r="S16" s="20">
        <v>1272</v>
      </c>
      <c r="T16" s="20">
        <v>0</v>
      </c>
      <c r="U16" s="20">
        <v>144</v>
      </c>
      <c r="V16" s="20">
        <v>0</v>
      </c>
      <c r="W16" s="20">
        <v>21</v>
      </c>
      <c r="X16" s="16">
        <v>19446</v>
      </c>
    </row>
    <row r="17" spans="1:24" x14ac:dyDescent="0.25">
      <c r="A17" s="5" t="s">
        <v>20</v>
      </c>
      <c r="B17" s="12">
        <v>376</v>
      </c>
      <c r="C17" s="12">
        <v>0</v>
      </c>
      <c r="D17" s="30">
        <v>2474</v>
      </c>
      <c r="E17" s="16">
        <f t="shared" si="0"/>
        <v>2850</v>
      </c>
      <c r="F17" s="31">
        <v>2178</v>
      </c>
      <c r="G17" s="17">
        <f t="shared" si="1"/>
        <v>5028</v>
      </c>
      <c r="H17" s="13">
        <v>0</v>
      </c>
      <c r="I17" s="13">
        <v>1687</v>
      </c>
      <c r="J17" s="13">
        <v>12</v>
      </c>
      <c r="K17" s="17">
        <f t="shared" ref="K17:K18" si="6">H17+I17+J17</f>
        <v>1699</v>
      </c>
      <c r="L17" s="12">
        <v>2724</v>
      </c>
      <c r="M17">
        <v>7988</v>
      </c>
      <c r="N17" s="12">
        <v>250</v>
      </c>
      <c r="O17" s="12">
        <v>2418</v>
      </c>
      <c r="P17" s="12">
        <v>37</v>
      </c>
      <c r="Q17" s="12">
        <v>0</v>
      </c>
      <c r="R17" s="20">
        <v>0</v>
      </c>
      <c r="S17" s="20">
        <v>1623</v>
      </c>
      <c r="T17" s="20">
        <v>0</v>
      </c>
      <c r="U17" s="20">
        <v>71</v>
      </c>
      <c r="V17" s="20">
        <v>0</v>
      </c>
      <c r="W17" s="20">
        <v>16</v>
      </c>
      <c r="X17" s="16">
        <v>21854</v>
      </c>
    </row>
    <row r="18" spans="1:24" x14ac:dyDescent="0.25">
      <c r="A18" s="5" t="s">
        <v>21</v>
      </c>
      <c r="B18" s="12">
        <v>600</v>
      </c>
      <c r="C18" s="12">
        <v>0</v>
      </c>
      <c r="D18" s="30">
        <v>3620</v>
      </c>
      <c r="E18" s="16">
        <f t="shared" si="0"/>
        <v>4220</v>
      </c>
      <c r="F18" s="13">
        <v>3711</v>
      </c>
      <c r="G18" s="17">
        <f t="shared" si="1"/>
        <v>7931</v>
      </c>
      <c r="H18" s="13">
        <v>0</v>
      </c>
      <c r="I18" s="13">
        <v>3620</v>
      </c>
      <c r="J18" s="13">
        <v>517</v>
      </c>
      <c r="K18" s="17">
        <f t="shared" si="6"/>
        <v>4137</v>
      </c>
      <c r="L18" s="12">
        <v>2896</v>
      </c>
      <c r="M18">
        <v>8115</v>
      </c>
      <c r="N18" s="12">
        <v>724</v>
      </c>
      <c r="O18" s="12">
        <v>2477</v>
      </c>
      <c r="P18" s="12">
        <v>241</v>
      </c>
      <c r="Q18" s="12">
        <v>0</v>
      </c>
      <c r="R18" s="20">
        <v>0</v>
      </c>
      <c r="S18" s="20">
        <v>3322</v>
      </c>
      <c r="T18" s="20">
        <v>0</v>
      </c>
      <c r="U18" s="20">
        <v>84</v>
      </c>
      <c r="V18" s="20">
        <v>0</v>
      </c>
      <c r="W18" s="20">
        <v>1410</v>
      </c>
      <c r="X18" s="16">
        <v>31337</v>
      </c>
    </row>
    <row r="19" spans="1:24" x14ac:dyDescent="0.25">
      <c r="A19" s="5" t="s">
        <v>22</v>
      </c>
      <c r="B19" s="11">
        <f t="shared" ref="B19:O19" si="7">B16/B15</f>
        <v>3.2989690721649483</v>
      </c>
      <c r="C19" s="11">
        <v>0</v>
      </c>
      <c r="D19" s="11">
        <f t="shared" si="7"/>
        <v>2.3627152988855116</v>
      </c>
      <c r="E19" s="11">
        <f t="shared" si="7"/>
        <v>2.4464944649446494</v>
      </c>
      <c r="F19" s="11">
        <f t="shared" si="7"/>
        <v>2.4405487804878048</v>
      </c>
      <c r="G19" s="11">
        <f t="shared" si="7"/>
        <v>2.4442528735632183</v>
      </c>
      <c r="H19" s="11">
        <v>0</v>
      </c>
      <c r="I19" s="11">
        <f t="shared" si="7"/>
        <v>1.4764512595837898</v>
      </c>
      <c r="J19" s="11">
        <f t="shared" si="7"/>
        <v>0.88235294117647056</v>
      </c>
      <c r="K19" s="11">
        <f t="shared" si="7"/>
        <v>1.4655913978494624</v>
      </c>
      <c r="L19" s="11">
        <f t="shared" si="7"/>
        <v>22.386861313868614</v>
      </c>
      <c r="M19" s="11">
        <f t="shared" si="7"/>
        <v>32.328947368421055</v>
      </c>
      <c r="N19" s="11">
        <f t="shared" si="7"/>
        <v>1.8134328358208955</v>
      </c>
      <c r="O19" s="11">
        <f t="shared" si="7"/>
        <v>5.8175438596491231</v>
      </c>
      <c r="P19" s="11">
        <v>0</v>
      </c>
      <c r="Q19" s="11" t="e">
        <f t="shared" ref="Q19:U19" si="8">Q16/Q15</f>
        <v>#DIV/0!</v>
      </c>
      <c r="R19" s="11" t="e">
        <f t="shared" si="8"/>
        <v>#DIV/0!</v>
      </c>
      <c r="S19" s="11">
        <f t="shared" si="8"/>
        <v>2.4747081712062258</v>
      </c>
      <c r="T19" s="11" t="e">
        <f t="shared" ref="T19" si="9">T16/T15</f>
        <v>#DIV/0!</v>
      </c>
      <c r="U19" s="11">
        <f t="shared" si="8"/>
        <v>48</v>
      </c>
      <c r="V19" s="11">
        <v>1.2</v>
      </c>
      <c r="W19" s="11">
        <v>1.1000000000000001</v>
      </c>
      <c r="X19" s="11">
        <v>4.8181367690782952</v>
      </c>
    </row>
    <row r="20" spans="1:24" x14ac:dyDescent="0.25">
      <c r="A20" s="5" t="s">
        <v>23</v>
      </c>
      <c r="B20" s="11">
        <f t="shared" ref="B20:O20" si="10">B17/B18*100</f>
        <v>62.666666666666671</v>
      </c>
      <c r="C20" s="11">
        <v>0</v>
      </c>
      <c r="D20" s="11">
        <f t="shared" si="10"/>
        <v>68.342541436464089</v>
      </c>
      <c r="E20" s="11">
        <f t="shared" si="10"/>
        <v>67.535545023696685</v>
      </c>
      <c r="F20" s="11">
        <f t="shared" si="10"/>
        <v>58.690379951495551</v>
      </c>
      <c r="G20" s="11">
        <f t="shared" si="10"/>
        <v>63.396797377379897</v>
      </c>
      <c r="H20" s="11">
        <v>0</v>
      </c>
      <c r="I20" s="11">
        <f t="shared" si="10"/>
        <v>46.60220994475138</v>
      </c>
      <c r="J20" s="11">
        <f t="shared" si="10"/>
        <v>2.3210831721470022</v>
      </c>
      <c r="K20" s="11">
        <f t="shared" si="10"/>
        <v>41.068407058254778</v>
      </c>
      <c r="L20" s="11">
        <f t="shared" si="10"/>
        <v>94.060773480662988</v>
      </c>
      <c r="M20" s="11">
        <f t="shared" si="10"/>
        <v>98.434996919285283</v>
      </c>
      <c r="N20" s="11">
        <f t="shared" si="10"/>
        <v>34.530386740331494</v>
      </c>
      <c r="O20" s="11">
        <f t="shared" si="10"/>
        <v>97.61808639483246</v>
      </c>
      <c r="P20" s="11">
        <v>0</v>
      </c>
      <c r="Q20" s="11" t="e">
        <f t="shared" ref="Q20:W20" si="11">Q17/Q18*100</f>
        <v>#DIV/0!</v>
      </c>
      <c r="R20" s="11" t="e">
        <f t="shared" si="11"/>
        <v>#DIV/0!</v>
      </c>
      <c r="S20" s="11">
        <f t="shared" si="11"/>
        <v>48.856110776640577</v>
      </c>
      <c r="T20" s="11" t="e">
        <f t="shared" ref="T20" si="12">T17/T18*100</f>
        <v>#DIV/0!</v>
      </c>
      <c r="U20" s="11">
        <f t="shared" si="11"/>
        <v>84.523809523809518</v>
      </c>
      <c r="V20" s="11" t="e">
        <f t="shared" si="11"/>
        <v>#DIV/0!</v>
      </c>
      <c r="W20" s="11">
        <f t="shared" si="11"/>
        <v>1.1347517730496455</v>
      </c>
      <c r="X20" s="11">
        <v>69.738647605067499</v>
      </c>
    </row>
    <row r="21" spans="1:24" x14ac:dyDescent="0.25">
      <c r="A21" s="5" t="s">
        <v>24</v>
      </c>
      <c r="B21" s="11">
        <f t="shared" ref="B21:W21" si="13">B15/B23</f>
        <v>4.8499999999999996</v>
      </c>
      <c r="C21" s="11">
        <v>0</v>
      </c>
      <c r="D21" s="11">
        <f t="shared" si="13"/>
        <v>49.35</v>
      </c>
      <c r="E21" s="11">
        <f t="shared" si="13"/>
        <v>27.1</v>
      </c>
      <c r="F21" s="11">
        <f t="shared" si="13"/>
        <v>32</v>
      </c>
      <c r="G21" s="11">
        <f t="shared" si="13"/>
        <v>28.760330578512395</v>
      </c>
      <c r="H21" s="11">
        <v>0</v>
      </c>
      <c r="I21" s="11">
        <f t="shared" si="13"/>
        <v>45.65</v>
      </c>
      <c r="J21" s="11">
        <f t="shared" si="13"/>
        <v>3</v>
      </c>
      <c r="K21" s="11">
        <f t="shared" si="13"/>
        <v>36.233766233766232</v>
      </c>
      <c r="L21" s="11">
        <f t="shared" si="13"/>
        <v>8.5625</v>
      </c>
      <c r="M21" s="11">
        <f t="shared" si="13"/>
        <v>5.085501858736059</v>
      </c>
      <c r="N21" s="11" t="e">
        <f t="shared" si="13"/>
        <v>#DIV/0!</v>
      </c>
      <c r="O21" s="11">
        <f t="shared" si="13"/>
        <v>71.25</v>
      </c>
      <c r="P21" s="11">
        <v>0</v>
      </c>
      <c r="Q21" s="11">
        <f t="shared" si="13"/>
        <v>0</v>
      </c>
      <c r="R21" s="11" t="e">
        <f t="shared" si="13"/>
        <v>#DIV/0!</v>
      </c>
      <c r="S21" s="11" t="e">
        <f t="shared" si="13"/>
        <v>#DIV/0!</v>
      </c>
      <c r="T21" s="11">
        <f t="shared" ref="T21" si="14">T15/T23</f>
        <v>0</v>
      </c>
      <c r="U21" s="11" t="e">
        <f t="shared" si="13"/>
        <v>#DIV/0!</v>
      </c>
      <c r="V21" s="11">
        <f t="shared" si="13"/>
        <v>0</v>
      </c>
      <c r="W21" s="11" t="e">
        <f t="shared" si="13"/>
        <v>#DIV/0!</v>
      </c>
      <c r="X21" s="11">
        <v>23.262247838616716</v>
      </c>
    </row>
    <row r="22" spans="1:24" x14ac:dyDescent="0.25">
      <c r="A22" s="5" t="s">
        <v>25</v>
      </c>
      <c r="B22" s="11">
        <f t="shared" ref="B22:O22" si="15">((100-B20)*B19)/B20</f>
        <v>1.9653432770344368</v>
      </c>
      <c r="C22" s="11">
        <v>0</v>
      </c>
      <c r="D22" s="11">
        <f t="shared" si="15"/>
        <v>1.09445098323476</v>
      </c>
      <c r="E22" s="11">
        <f t="shared" si="15"/>
        <v>1.1760341813944455</v>
      </c>
      <c r="F22" s="11">
        <f t="shared" si="15"/>
        <v>1.717796731169791</v>
      </c>
      <c r="G22" s="11">
        <f t="shared" si="15"/>
        <v>1.4112303285509198</v>
      </c>
      <c r="H22" s="11">
        <v>0</v>
      </c>
      <c r="I22" s="11">
        <f t="shared" si="15"/>
        <v>1.691748835077336</v>
      </c>
      <c r="J22" s="11">
        <f t="shared" si="15"/>
        <v>37.132352941176464</v>
      </c>
      <c r="K22" s="11">
        <f t="shared" si="15"/>
        <v>2.103067585613295</v>
      </c>
      <c r="L22" s="11">
        <f t="shared" si="15"/>
        <v>1.4135609933867102</v>
      </c>
      <c r="M22" s="11">
        <f t="shared" si="15"/>
        <v>0.51399302901720723</v>
      </c>
      <c r="N22" s="11">
        <f t="shared" si="15"/>
        <v>3.4382686567164176</v>
      </c>
      <c r="O22" s="11">
        <f t="shared" si="15"/>
        <v>0.14194999492113236</v>
      </c>
      <c r="P22" s="11">
        <v>0</v>
      </c>
      <c r="Q22" s="14" t="e">
        <f>((100-Q20)*Q19)/Q20</f>
        <v>#DIV/0!</v>
      </c>
      <c r="R22" s="14" t="e">
        <f t="shared" ref="R22:W22" si="16">((100-R20)*R19)/R20</f>
        <v>#DIV/0!</v>
      </c>
      <c r="S22" s="14">
        <f t="shared" si="16"/>
        <v>2.5905909937642497</v>
      </c>
      <c r="T22" s="14" t="e">
        <f t="shared" ref="T22" si="17">((100-T20)*T19)/T20</f>
        <v>#DIV/0!</v>
      </c>
      <c r="U22" s="14">
        <f t="shared" si="16"/>
        <v>8.7887323943662015</v>
      </c>
      <c r="V22" s="14" t="e">
        <f t="shared" si="16"/>
        <v>#DIV/0!</v>
      </c>
      <c r="W22" s="14">
        <f t="shared" si="16"/>
        <v>95.837500000000006</v>
      </c>
      <c r="X22" s="14">
        <v>2.0907106699537592</v>
      </c>
    </row>
    <row r="23" spans="1:24" ht="15.75" thickBot="1" x14ac:dyDescent="0.3">
      <c r="A23" s="6" t="s">
        <v>26</v>
      </c>
      <c r="B23" s="21">
        <v>20</v>
      </c>
      <c r="C23" s="21">
        <v>0</v>
      </c>
      <c r="D23" s="21">
        <v>20</v>
      </c>
      <c r="E23" s="22">
        <v>40</v>
      </c>
      <c r="F23" s="21">
        <v>20.5</v>
      </c>
      <c r="G23" s="22">
        <v>60.5</v>
      </c>
      <c r="H23" s="21">
        <v>0</v>
      </c>
      <c r="I23" s="21">
        <v>20</v>
      </c>
      <c r="J23" s="21">
        <v>5.666666666666667</v>
      </c>
      <c r="K23" s="22">
        <v>25.666666666666668</v>
      </c>
      <c r="L23" s="32">
        <v>16</v>
      </c>
      <c r="M23" s="32">
        <v>44.833333333333336</v>
      </c>
      <c r="N23" s="32">
        <v>0</v>
      </c>
      <c r="O23" s="32">
        <v>4</v>
      </c>
      <c r="P23" s="32">
        <v>13.666666666666666</v>
      </c>
      <c r="Q23" s="32">
        <v>1.3333333333333333</v>
      </c>
      <c r="R23" s="32">
        <v>0</v>
      </c>
      <c r="S23" s="32">
        <v>0</v>
      </c>
      <c r="T23" s="32">
        <v>22</v>
      </c>
      <c r="U23" s="32">
        <v>0</v>
      </c>
      <c r="V23" s="32">
        <v>2.5</v>
      </c>
      <c r="W23" s="32">
        <v>0</v>
      </c>
      <c r="X23" s="25">
        <v>173.5</v>
      </c>
    </row>
    <row r="24" spans="1:24" x14ac:dyDescent="0.25">
      <c r="A24" s="129" t="s">
        <v>48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pans="1:24" ht="35.25" customHeight="1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</sheetData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5"/>
  <sheetViews>
    <sheetView zoomScale="93" zoomScaleNormal="93" workbookViewId="0">
      <selection activeCell="A31" sqref="A31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32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4"/>
    </row>
    <row r="2" spans="1:24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8" t="s">
        <v>0</v>
      </c>
      <c r="B6" s="154" t="s">
        <v>43</v>
      </c>
      <c r="C6" s="155"/>
      <c r="D6" s="155"/>
      <c r="E6" s="155"/>
      <c r="F6" s="155"/>
      <c r="G6" s="156"/>
      <c r="H6" s="157" t="s">
        <v>39</v>
      </c>
      <c r="I6" s="155"/>
      <c r="J6" s="158"/>
      <c r="K6" s="156"/>
      <c r="L6" s="159" t="s">
        <v>2</v>
      </c>
      <c r="M6" s="147"/>
      <c r="N6" s="147"/>
      <c r="O6" s="147"/>
      <c r="P6" s="147"/>
      <c r="Q6" s="53"/>
      <c r="R6" s="160" t="s">
        <v>37</v>
      </c>
      <c r="S6" s="161"/>
      <c r="T6" s="161"/>
      <c r="U6" s="161"/>
      <c r="V6" s="161"/>
      <c r="W6" s="162"/>
      <c r="X6" s="127" t="s">
        <v>3</v>
      </c>
    </row>
    <row r="7" spans="1:24" ht="45.75" thickBot="1" x14ac:dyDescent="0.3">
      <c r="A7" s="139"/>
      <c r="B7" s="28" t="s">
        <v>27</v>
      </c>
      <c r="C7" s="27" t="s">
        <v>28</v>
      </c>
      <c r="D7" s="27" t="s">
        <v>29</v>
      </c>
      <c r="E7" s="27" t="s">
        <v>4</v>
      </c>
      <c r="F7" s="27" t="s">
        <v>30</v>
      </c>
      <c r="G7" s="27" t="s">
        <v>5</v>
      </c>
      <c r="H7" s="27" t="s">
        <v>28</v>
      </c>
      <c r="I7" s="27" t="s">
        <v>29</v>
      </c>
      <c r="J7" s="27" t="s">
        <v>30</v>
      </c>
      <c r="K7" s="27" t="s">
        <v>6</v>
      </c>
      <c r="L7" s="27" t="s">
        <v>7</v>
      </c>
      <c r="M7" s="27" t="s">
        <v>8</v>
      </c>
      <c r="N7" s="27" t="s">
        <v>9</v>
      </c>
      <c r="O7" s="29" t="s">
        <v>31</v>
      </c>
      <c r="P7" s="54" t="s">
        <v>32</v>
      </c>
      <c r="Q7" s="55" t="s">
        <v>10</v>
      </c>
      <c r="R7" s="56" t="s">
        <v>41</v>
      </c>
      <c r="S7" s="56" t="s">
        <v>42</v>
      </c>
      <c r="T7" s="56" t="s">
        <v>44</v>
      </c>
      <c r="U7" s="56" t="s">
        <v>46</v>
      </c>
      <c r="V7" s="56" t="s">
        <v>35</v>
      </c>
      <c r="W7" s="56" t="s">
        <v>47</v>
      </c>
      <c r="X7" s="151"/>
    </row>
    <row r="8" spans="1:24" x14ac:dyDescent="0.25">
      <c r="A8" s="43" t="s">
        <v>11</v>
      </c>
      <c r="B8" s="37">
        <v>0</v>
      </c>
      <c r="C8" s="38">
        <v>0</v>
      </c>
      <c r="D8" s="49">
        <v>1224</v>
      </c>
      <c r="E8" s="39">
        <f>SUM(B8:D8)</f>
        <v>1224</v>
      </c>
      <c r="F8" s="40">
        <v>712</v>
      </c>
      <c r="G8" s="41">
        <f>E8+F8</f>
        <v>1936</v>
      </c>
      <c r="H8" s="40">
        <v>0</v>
      </c>
      <c r="I8" s="40">
        <v>792</v>
      </c>
      <c r="J8" s="40">
        <v>8</v>
      </c>
      <c r="K8" s="41">
        <f>H8+I8+J8</f>
        <v>800</v>
      </c>
      <c r="L8" s="38">
        <v>191</v>
      </c>
      <c r="M8" s="38">
        <v>310</v>
      </c>
      <c r="N8" s="38">
        <v>237</v>
      </c>
      <c r="O8" s="38">
        <v>369</v>
      </c>
      <c r="P8" s="38">
        <v>0</v>
      </c>
      <c r="Q8" s="38">
        <v>20</v>
      </c>
      <c r="R8" s="42">
        <v>244</v>
      </c>
      <c r="S8" s="52">
        <v>1298</v>
      </c>
      <c r="T8" s="42">
        <v>25</v>
      </c>
      <c r="U8" s="42">
        <v>185</v>
      </c>
      <c r="V8" s="42">
        <v>152</v>
      </c>
      <c r="W8" s="42">
        <v>370</v>
      </c>
      <c r="X8" s="58">
        <v>6137</v>
      </c>
    </row>
    <row r="9" spans="1:24" x14ac:dyDescent="0.25">
      <c r="A9" s="44" t="s">
        <v>12</v>
      </c>
      <c r="B9" s="9">
        <v>0</v>
      </c>
      <c r="C9" s="12">
        <v>0</v>
      </c>
      <c r="D9" s="50">
        <v>1190</v>
      </c>
      <c r="E9" s="16">
        <f t="shared" ref="E9:E18" si="0">SUM(B9:D9)</f>
        <v>1190</v>
      </c>
      <c r="F9" s="13">
        <v>656</v>
      </c>
      <c r="G9" s="17">
        <f t="shared" ref="G9:G18" si="1">E9+F9</f>
        <v>1846</v>
      </c>
      <c r="H9" s="13">
        <v>0</v>
      </c>
      <c r="I9" s="13">
        <v>697</v>
      </c>
      <c r="J9" s="13">
        <v>6</v>
      </c>
      <c r="K9" s="17">
        <f t="shared" ref="K9:K13" si="2">H9+I9+J9</f>
        <v>703</v>
      </c>
      <c r="L9" s="12">
        <v>13</v>
      </c>
      <c r="M9" s="12">
        <v>184</v>
      </c>
      <c r="N9" s="12">
        <v>0</v>
      </c>
      <c r="O9" s="12">
        <v>149</v>
      </c>
      <c r="P9" s="12">
        <v>0</v>
      </c>
      <c r="Q9" s="12">
        <v>0</v>
      </c>
      <c r="R9" s="15">
        <v>218</v>
      </c>
      <c r="S9" s="15">
        <v>570</v>
      </c>
      <c r="T9" s="15">
        <v>11</v>
      </c>
      <c r="U9" s="15">
        <v>99</v>
      </c>
      <c r="V9" s="15">
        <v>122</v>
      </c>
      <c r="W9" s="15">
        <v>182</v>
      </c>
      <c r="X9" s="59">
        <v>4097</v>
      </c>
    </row>
    <row r="10" spans="1:24" x14ac:dyDescent="0.25">
      <c r="A10" s="44" t="s">
        <v>13</v>
      </c>
      <c r="B10" s="9">
        <v>0</v>
      </c>
      <c r="C10" s="12">
        <v>0</v>
      </c>
      <c r="D10" s="9">
        <v>5</v>
      </c>
      <c r="E10" s="16">
        <f t="shared" si="0"/>
        <v>5</v>
      </c>
      <c r="F10" s="13">
        <v>2</v>
      </c>
      <c r="G10" s="17">
        <f t="shared" si="1"/>
        <v>7</v>
      </c>
      <c r="H10" s="13">
        <v>0</v>
      </c>
      <c r="I10" s="13">
        <v>1</v>
      </c>
      <c r="J10" s="13">
        <v>0</v>
      </c>
      <c r="K10" s="17">
        <f t="shared" si="2"/>
        <v>1</v>
      </c>
      <c r="L10" s="12">
        <v>11</v>
      </c>
      <c r="M10" s="12">
        <v>7</v>
      </c>
      <c r="N10" s="12">
        <v>5</v>
      </c>
      <c r="O10" s="12">
        <v>1</v>
      </c>
      <c r="P10" s="12">
        <v>0</v>
      </c>
      <c r="Q10" s="12">
        <v>2</v>
      </c>
      <c r="R10" s="15">
        <v>0</v>
      </c>
      <c r="S10" s="15">
        <v>1</v>
      </c>
      <c r="T10" s="15">
        <v>0</v>
      </c>
      <c r="U10" s="15">
        <v>1</v>
      </c>
      <c r="V10" s="15">
        <v>0</v>
      </c>
      <c r="W10" s="15">
        <v>0</v>
      </c>
      <c r="X10" s="59">
        <v>36</v>
      </c>
    </row>
    <row r="11" spans="1:24" x14ac:dyDescent="0.25">
      <c r="A11" s="44" t="s">
        <v>14</v>
      </c>
      <c r="B11" s="9">
        <v>0</v>
      </c>
      <c r="C11" s="12">
        <v>0</v>
      </c>
      <c r="D11" s="9">
        <v>4</v>
      </c>
      <c r="E11" s="16">
        <f t="shared" si="0"/>
        <v>4</v>
      </c>
      <c r="F11" s="13">
        <v>1</v>
      </c>
      <c r="G11" s="17">
        <f t="shared" si="1"/>
        <v>5</v>
      </c>
      <c r="H11" s="13">
        <v>0</v>
      </c>
      <c r="I11" s="13">
        <v>2</v>
      </c>
      <c r="J11" s="13">
        <v>0</v>
      </c>
      <c r="K11" s="17">
        <f t="shared" si="2"/>
        <v>2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15">
        <v>2</v>
      </c>
      <c r="T11" s="15">
        <v>0</v>
      </c>
      <c r="U11" s="15">
        <v>1</v>
      </c>
      <c r="V11" s="15">
        <v>1</v>
      </c>
      <c r="W11" s="15">
        <v>0</v>
      </c>
      <c r="X11" s="59">
        <v>12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35</v>
      </c>
      <c r="M12" s="12">
        <v>3</v>
      </c>
      <c r="N12" s="12">
        <v>1</v>
      </c>
      <c r="O12" s="12">
        <v>1</v>
      </c>
      <c r="P12" s="12">
        <v>0</v>
      </c>
      <c r="Q12" s="12">
        <v>18</v>
      </c>
      <c r="R12" s="15">
        <v>0</v>
      </c>
      <c r="S12" s="15">
        <v>0</v>
      </c>
      <c r="T12" s="15">
        <v>0</v>
      </c>
      <c r="U12" s="15">
        <v>2</v>
      </c>
      <c r="V12" s="15">
        <v>0</v>
      </c>
      <c r="W12" s="15">
        <v>1</v>
      </c>
      <c r="X12" s="59">
        <v>61</v>
      </c>
    </row>
    <row r="13" spans="1:24" x14ac:dyDescent="0.25">
      <c r="A13" s="44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1199</v>
      </c>
      <c r="E13" s="16">
        <f t="shared" si="3"/>
        <v>1199</v>
      </c>
      <c r="F13" s="16">
        <v>47</v>
      </c>
      <c r="G13" s="16">
        <f t="shared" si="3"/>
        <v>1858</v>
      </c>
      <c r="H13" s="16">
        <f t="shared" si="3"/>
        <v>0</v>
      </c>
      <c r="I13" s="16">
        <f t="shared" si="3"/>
        <v>700</v>
      </c>
      <c r="J13" s="16">
        <f t="shared" si="3"/>
        <v>6</v>
      </c>
      <c r="K13" s="17">
        <f t="shared" si="2"/>
        <v>706</v>
      </c>
      <c r="L13" s="16">
        <f t="shared" si="3"/>
        <v>59</v>
      </c>
      <c r="M13" s="16">
        <f t="shared" si="3"/>
        <v>195</v>
      </c>
      <c r="N13" s="16">
        <f t="shared" si="3"/>
        <v>6</v>
      </c>
      <c r="O13" s="16">
        <f t="shared" si="3"/>
        <v>151</v>
      </c>
      <c r="P13" s="16">
        <v>0</v>
      </c>
      <c r="Q13" s="16">
        <f>SUM(Q9:Q12)</f>
        <v>20</v>
      </c>
      <c r="R13" s="16">
        <f t="shared" ref="R13:W13" si="4">SUM(R9:R12)</f>
        <v>218</v>
      </c>
      <c r="S13" s="16">
        <f t="shared" si="4"/>
        <v>573</v>
      </c>
      <c r="T13" s="16">
        <f t="shared" si="4"/>
        <v>11</v>
      </c>
      <c r="U13" s="16">
        <f t="shared" si="4"/>
        <v>103</v>
      </c>
      <c r="V13" s="16">
        <f t="shared" si="4"/>
        <v>123</v>
      </c>
      <c r="W13" s="16">
        <f t="shared" si="4"/>
        <v>183</v>
      </c>
      <c r="X13" s="60">
        <v>4206</v>
      </c>
    </row>
    <row r="14" spans="1:24" x14ac:dyDescent="0.25">
      <c r="A14" s="44" t="s">
        <v>17</v>
      </c>
      <c r="B14" s="12">
        <v>0</v>
      </c>
      <c r="C14" s="12">
        <v>0</v>
      </c>
      <c r="D14" s="12">
        <v>146</v>
      </c>
      <c r="E14" s="16">
        <f t="shared" si="0"/>
        <v>146</v>
      </c>
      <c r="F14" s="31">
        <v>47</v>
      </c>
      <c r="G14" s="17">
        <f t="shared" si="1"/>
        <v>193</v>
      </c>
      <c r="H14" s="13">
        <v>0</v>
      </c>
      <c r="I14" s="13">
        <v>143</v>
      </c>
      <c r="J14" s="13">
        <v>2</v>
      </c>
      <c r="K14" s="17">
        <f>H14+I14+J14</f>
        <v>145</v>
      </c>
      <c r="L14" s="12">
        <v>127</v>
      </c>
      <c r="M14" s="12">
        <v>98</v>
      </c>
      <c r="N14" s="12">
        <v>230</v>
      </c>
      <c r="O14" s="12">
        <v>212</v>
      </c>
      <c r="P14" s="12">
        <v>0</v>
      </c>
      <c r="Q14" s="15">
        <v>0</v>
      </c>
      <c r="R14" s="15">
        <v>26</v>
      </c>
      <c r="S14" s="15">
        <v>716</v>
      </c>
      <c r="T14" s="15">
        <v>16</v>
      </c>
      <c r="U14" s="15">
        <v>78</v>
      </c>
      <c r="V14" s="15">
        <v>29</v>
      </c>
      <c r="W14" s="15">
        <v>187</v>
      </c>
      <c r="X14" s="59">
        <v>2057</v>
      </c>
    </row>
    <row r="15" spans="1:24" x14ac:dyDescent="0.25">
      <c r="A15" s="44" t="s">
        <v>18</v>
      </c>
      <c r="B15" s="16">
        <f>SUM(B13:B14)</f>
        <v>0</v>
      </c>
      <c r="C15" s="16">
        <f t="shared" ref="C15:V15" si="5">SUM(C13:C14)</f>
        <v>0</v>
      </c>
      <c r="D15" s="16">
        <f t="shared" si="5"/>
        <v>1345</v>
      </c>
      <c r="E15" s="16">
        <f t="shared" si="5"/>
        <v>1345</v>
      </c>
      <c r="F15" s="51">
        <v>2708</v>
      </c>
      <c r="G15" s="16">
        <f t="shared" si="5"/>
        <v>2051</v>
      </c>
      <c r="H15" s="16">
        <f t="shared" si="5"/>
        <v>0</v>
      </c>
      <c r="I15" s="16">
        <f t="shared" si="5"/>
        <v>843</v>
      </c>
      <c r="J15" s="16">
        <f t="shared" si="5"/>
        <v>8</v>
      </c>
      <c r="K15" s="16">
        <f t="shared" si="5"/>
        <v>851</v>
      </c>
      <c r="L15" s="16">
        <f t="shared" si="5"/>
        <v>186</v>
      </c>
      <c r="M15" s="16">
        <f t="shared" si="5"/>
        <v>293</v>
      </c>
      <c r="N15" s="16">
        <f t="shared" si="5"/>
        <v>236</v>
      </c>
      <c r="O15" s="16">
        <f t="shared" si="5"/>
        <v>363</v>
      </c>
      <c r="P15" s="16">
        <f t="shared" si="5"/>
        <v>0</v>
      </c>
      <c r="Q15" s="16">
        <f t="shared" si="5"/>
        <v>20</v>
      </c>
      <c r="R15" s="16">
        <f t="shared" si="5"/>
        <v>244</v>
      </c>
      <c r="S15" s="16">
        <f t="shared" si="5"/>
        <v>1289</v>
      </c>
      <c r="T15" s="16">
        <f t="shared" si="5"/>
        <v>27</v>
      </c>
      <c r="U15" s="16">
        <f t="shared" si="5"/>
        <v>181</v>
      </c>
      <c r="V15" s="16">
        <f t="shared" si="5"/>
        <v>152</v>
      </c>
      <c r="W15" s="16">
        <f>SUM(W13:W14)</f>
        <v>370</v>
      </c>
      <c r="X15" s="60">
        <v>6263</v>
      </c>
    </row>
    <row r="16" spans="1:24" x14ac:dyDescent="0.25">
      <c r="A16" s="44" t="s">
        <v>19</v>
      </c>
      <c r="B16" s="12">
        <v>0</v>
      </c>
      <c r="C16" s="12">
        <v>0</v>
      </c>
      <c r="D16" s="30">
        <v>2724</v>
      </c>
      <c r="E16" s="16">
        <f t="shared" si="0"/>
        <v>2724</v>
      </c>
      <c r="F16" s="31">
        <v>1784</v>
      </c>
      <c r="G16" s="17">
        <f t="shared" si="1"/>
        <v>4508</v>
      </c>
      <c r="H16" s="13">
        <v>0</v>
      </c>
      <c r="I16" s="31">
        <v>1201</v>
      </c>
      <c r="J16" s="13">
        <v>7</v>
      </c>
      <c r="K16" s="17">
        <f>H16+I16+J16</f>
        <v>1208</v>
      </c>
      <c r="L16" s="12">
        <v>4122</v>
      </c>
      <c r="M16" s="36">
        <v>6467</v>
      </c>
      <c r="N16" s="12">
        <v>398</v>
      </c>
      <c r="O16" s="30">
        <v>1578</v>
      </c>
      <c r="P16" s="12">
        <v>0</v>
      </c>
      <c r="Q16" s="12">
        <v>15</v>
      </c>
      <c r="R16" s="15">
        <v>446</v>
      </c>
      <c r="S16" s="57">
        <v>1660</v>
      </c>
      <c r="T16" s="15">
        <v>23</v>
      </c>
      <c r="U16" s="57">
        <v>2077</v>
      </c>
      <c r="V16" s="15">
        <v>188</v>
      </c>
      <c r="W16" s="15">
        <v>414</v>
      </c>
      <c r="X16" s="60">
        <v>23104</v>
      </c>
    </row>
    <row r="17" spans="1:24" x14ac:dyDescent="0.25">
      <c r="A17" s="44" t="s">
        <v>20</v>
      </c>
      <c r="B17" s="12">
        <v>0</v>
      </c>
      <c r="C17" s="12">
        <v>0</v>
      </c>
      <c r="D17" s="30">
        <v>3397</v>
      </c>
      <c r="E17" s="16">
        <f t="shared" si="0"/>
        <v>3397</v>
      </c>
      <c r="F17" s="31">
        <v>2708</v>
      </c>
      <c r="G17" s="17">
        <f t="shared" si="1"/>
        <v>6105</v>
      </c>
      <c r="H17" s="13">
        <v>0</v>
      </c>
      <c r="I17" s="31">
        <v>1468</v>
      </c>
      <c r="J17" s="13">
        <v>7</v>
      </c>
      <c r="K17" s="17">
        <f t="shared" ref="K17:K18" si="6">H17+I17+J17</f>
        <v>1475</v>
      </c>
      <c r="L17" s="12">
        <v>4789</v>
      </c>
      <c r="M17" s="36">
        <v>7271</v>
      </c>
      <c r="N17" s="12">
        <v>394</v>
      </c>
      <c r="O17" s="30">
        <v>1915</v>
      </c>
      <c r="P17" s="12">
        <v>0</v>
      </c>
      <c r="Q17" s="12">
        <v>13</v>
      </c>
      <c r="R17" s="15">
        <v>1514</v>
      </c>
      <c r="S17" s="15">
        <v>2183</v>
      </c>
      <c r="T17" s="15">
        <v>29</v>
      </c>
      <c r="U17" s="15">
        <v>2011</v>
      </c>
      <c r="V17" s="15">
        <v>410</v>
      </c>
      <c r="W17" s="15">
        <v>3756</v>
      </c>
      <c r="X17" s="60">
        <v>31865</v>
      </c>
    </row>
    <row r="18" spans="1:24" x14ac:dyDescent="0.25">
      <c r="A18" s="44" t="s">
        <v>21</v>
      </c>
      <c r="B18" s="12">
        <v>0</v>
      </c>
      <c r="C18" s="12">
        <v>0</v>
      </c>
      <c r="D18" s="30">
        <v>5700</v>
      </c>
      <c r="E18" s="16">
        <f t="shared" si="0"/>
        <v>5700</v>
      </c>
      <c r="F18" s="13">
        <v>5097</v>
      </c>
      <c r="G18" s="17">
        <f t="shared" si="1"/>
        <v>10797</v>
      </c>
      <c r="H18" s="13">
        <v>0</v>
      </c>
      <c r="I18" s="13">
        <v>5610</v>
      </c>
      <c r="J18" s="13">
        <v>29</v>
      </c>
      <c r="K18" s="17">
        <f t="shared" si="6"/>
        <v>5639</v>
      </c>
      <c r="L18" s="12">
        <v>4368</v>
      </c>
      <c r="M18" s="36">
        <v>7977</v>
      </c>
      <c r="N18" s="30">
        <v>1092</v>
      </c>
      <c r="O18" s="12">
        <v>3280</v>
      </c>
      <c r="P18" s="12">
        <v>0</v>
      </c>
      <c r="Q18" s="12">
        <v>396</v>
      </c>
      <c r="R18" s="15">
        <v>1387</v>
      </c>
      <c r="S18" s="15">
        <v>5676</v>
      </c>
      <c r="T18" s="15">
        <v>318</v>
      </c>
      <c r="U18" s="15">
        <v>4368</v>
      </c>
      <c r="V18" s="15">
        <v>1208</v>
      </c>
      <c r="W18" s="15">
        <v>3003</v>
      </c>
      <c r="X18" s="60">
        <v>49509</v>
      </c>
    </row>
    <row r="19" spans="1:24" x14ac:dyDescent="0.25">
      <c r="A19" s="44" t="s">
        <v>22</v>
      </c>
      <c r="B19" s="11">
        <v>0</v>
      </c>
      <c r="C19" s="11">
        <v>0</v>
      </c>
      <c r="D19" s="11">
        <v>2</v>
      </c>
      <c r="E19" s="11">
        <f t="shared" ref="E19:K19" si="7">E16/E15</f>
        <v>2.0252788104089219</v>
      </c>
      <c r="F19" s="11">
        <v>2.5</v>
      </c>
      <c r="G19" s="11">
        <f t="shared" si="7"/>
        <v>2.197952218430034</v>
      </c>
      <c r="H19" s="11">
        <v>0</v>
      </c>
      <c r="I19" s="11">
        <v>1.4</v>
      </c>
      <c r="J19" s="11">
        <v>0.875</v>
      </c>
      <c r="K19" s="11">
        <f t="shared" si="7"/>
        <v>1.4195064629847238</v>
      </c>
      <c r="L19" s="11">
        <v>22.2</v>
      </c>
      <c r="M19" s="11">
        <v>22.1</v>
      </c>
      <c r="N19" s="11">
        <v>1.7</v>
      </c>
      <c r="O19" s="11">
        <v>4.3</v>
      </c>
      <c r="P19" s="11">
        <v>0</v>
      </c>
      <c r="Q19" s="11">
        <v>0.8</v>
      </c>
      <c r="R19" s="11">
        <v>1.8</v>
      </c>
      <c r="S19" s="11">
        <v>1.3</v>
      </c>
      <c r="T19" s="11">
        <v>0.9</v>
      </c>
      <c r="U19" s="11">
        <v>11.5</v>
      </c>
      <c r="V19" s="11">
        <v>1.2</v>
      </c>
      <c r="W19" s="11">
        <v>1.1000000000000001</v>
      </c>
      <c r="X19" s="61">
        <v>3.7</v>
      </c>
    </row>
    <row r="20" spans="1:24" x14ac:dyDescent="0.25">
      <c r="A20" s="44" t="s">
        <v>23</v>
      </c>
      <c r="B20" s="11">
        <v>0</v>
      </c>
      <c r="C20" s="11">
        <v>0</v>
      </c>
      <c r="D20" s="11">
        <v>59.6</v>
      </c>
      <c r="E20" s="11">
        <f t="shared" ref="E20:K20" si="8">E17/E18*100</f>
        <v>59.596491228070178</v>
      </c>
      <c r="F20" s="11">
        <v>53.1</v>
      </c>
      <c r="G20" s="11">
        <f t="shared" si="8"/>
        <v>56.543484301194781</v>
      </c>
      <c r="H20" s="11">
        <v>0</v>
      </c>
      <c r="I20" s="11">
        <v>26.2</v>
      </c>
      <c r="J20" s="11">
        <v>24.137931030000001</v>
      </c>
      <c r="K20" s="11">
        <f t="shared" si="8"/>
        <v>26.157120056747651</v>
      </c>
      <c r="L20" s="11">
        <v>109.6</v>
      </c>
      <c r="M20" s="11">
        <v>91.1</v>
      </c>
      <c r="N20" s="11">
        <v>36.1</v>
      </c>
      <c r="O20" s="11">
        <v>58.4</v>
      </c>
      <c r="P20" s="11">
        <v>0</v>
      </c>
      <c r="Q20" s="11">
        <v>3.3</v>
      </c>
      <c r="R20" s="11">
        <v>109.2</v>
      </c>
      <c r="S20" s="11">
        <v>38.5</v>
      </c>
      <c r="T20" s="11">
        <v>9.1</v>
      </c>
      <c r="U20" s="11">
        <v>46</v>
      </c>
      <c r="V20" s="11">
        <v>33.9</v>
      </c>
      <c r="W20" s="11">
        <v>125.1</v>
      </c>
      <c r="X20" s="61">
        <v>64.400000000000006</v>
      </c>
    </row>
    <row r="21" spans="1:24" x14ac:dyDescent="0.25">
      <c r="A21" s="44" t="s">
        <v>24</v>
      </c>
      <c r="B21" s="11">
        <v>0</v>
      </c>
      <c r="C21" s="11">
        <v>0</v>
      </c>
      <c r="D21" s="11">
        <v>64.400000000000006</v>
      </c>
      <c r="E21" s="11">
        <f t="shared" ref="E21:K21" si="9">E15/E23</f>
        <v>64.047619047619051</v>
      </c>
      <c r="F21" s="11">
        <v>37.799999999999997</v>
      </c>
      <c r="G21" s="11">
        <f t="shared" si="9"/>
        <v>51.274999999999999</v>
      </c>
      <c r="H21" s="11">
        <v>0</v>
      </c>
      <c r="I21" s="11">
        <v>40.1</v>
      </c>
      <c r="J21" s="11">
        <v>9</v>
      </c>
      <c r="K21" s="11">
        <f t="shared" si="9"/>
        <v>38.68181818181818</v>
      </c>
      <c r="L21" s="11">
        <v>11.6</v>
      </c>
      <c r="M21" s="11">
        <v>10.1</v>
      </c>
      <c r="N21" s="11">
        <v>59</v>
      </c>
      <c r="O21" s="11">
        <v>30.3</v>
      </c>
      <c r="P21" s="11">
        <v>0</v>
      </c>
      <c r="Q21" s="11">
        <v>12</v>
      </c>
      <c r="R21" s="11">
        <v>26.5</v>
      </c>
      <c r="S21" s="11">
        <v>58.6</v>
      </c>
      <c r="T21" s="11">
        <v>3.6</v>
      </c>
      <c r="U21" s="11">
        <v>11.3</v>
      </c>
      <c r="V21" s="11">
        <v>19</v>
      </c>
      <c r="W21" s="11">
        <v>33.6</v>
      </c>
      <c r="X21" s="61">
        <v>31.8</v>
      </c>
    </row>
    <row r="22" spans="1:24" x14ac:dyDescent="0.25">
      <c r="A22" s="44" t="s">
        <v>25</v>
      </c>
      <c r="B22" s="11">
        <v>0</v>
      </c>
      <c r="C22" s="11">
        <v>0</v>
      </c>
      <c r="D22" s="11">
        <v>1.4</v>
      </c>
      <c r="E22" s="11">
        <f t="shared" ref="E22:K22" si="10">((100-E20)*E19)/E20</f>
        <v>1.3730400648724599</v>
      </c>
      <c r="F22" s="11">
        <v>2.2000000000000002</v>
      </c>
      <c r="G22" s="11">
        <f t="shared" si="10"/>
        <v>1.6892369875305027</v>
      </c>
      <c r="H22" s="11">
        <v>0</v>
      </c>
      <c r="I22" s="11">
        <v>4</v>
      </c>
      <c r="J22" s="11">
        <v>2.75</v>
      </c>
      <c r="K22" s="11">
        <f t="shared" si="10"/>
        <v>4.0073389233006029</v>
      </c>
      <c r="L22" s="11">
        <v>-1.9</v>
      </c>
      <c r="M22" s="11">
        <v>2.1</v>
      </c>
      <c r="N22" s="11">
        <v>3</v>
      </c>
      <c r="O22" s="11">
        <v>3.1</v>
      </c>
      <c r="P22" s="11">
        <v>0</v>
      </c>
      <c r="Q22" s="14">
        <v>22.1</v>
      </c>
      <c r="R22" s="14">
        <v>-0.2</v>
      </c>
      <c r="S22" s="14">
        <v>2.1</v>
      </c>
      <c r="T22" s="14">
        <v>8.5</v>
      </c>
      <c r="U22" s="14">
        <v>13.4</v>
      </c>
      <c r="V22" s="14">
        <v>2.4</v>
      </c>
      <c r="W22" s="14">
        <v>-0.2</v>
      </c>
      <c r="X22" s="62">
        <v>2</v>
      </c>
    </row>
    <row r="23" spans="1:24" ht="15.75" thickBot="1" x14ac:dyDescent="0.3">
      <c r="A23" s="45" t="s">
        <v>26</v>
      </c>
      <c r="B23" s="46">
        <v>0</v>
      </c>
      <c r="C23" s="46">
        <v>0</v>
      </c>
      <c r="D23" s="46">
        <v>21</v>
      </c>
      <c r="E23" s="47">
        <f>B23+C23+D23</f>
        <v>21</v>
      </c>
      <c r="F23" s="46">
        <v>19</v>
      </c>
      <c r="G23" s="47">
        <f>E23+F23</f>
        <v>40</v>
      </c>
      <c r="H23" s="46">
        <v>0</v>
      </c>
      <c r="I23" s="46">
        <v>21</v>
      </c>
      <c r="J23" s="46">
        <v>1</v>
      </c>
      <c r="K23" s="47">
        <f>SUM(H23:J23)</f>
        <v>22</v>
      </c>
      <c r="L23" s="48">
        <v>16</v>
      </c>
      <c r="M23" s="48">
        <v>29</v>
      </c>
      <c r="N23" s="48">
        <v>4</v>
      </c>
      <c r="O23" s="48">
        <v>12</v>
      </c>
      <c r="P23" s="48">
        <v>0</v>
      </c>
      <c r="Q23" s="48">
        <v>2</v>
      </c>
      <c r="R23" s="48">
        <v>9</v>
      </c>
      <c r="S23" s="48">
        <v>22</v>
      </c>
      <c r="T23" s="48">
        <v>8</v>
      </c>
      <c r="U23" s="48">
        <v>16</v>
      </c>
      <c r="V23" s="48">
        <v>8</v>
      </c>
      <c r="W23" s="48">
        <v>11</v>
      </c>
      <c r="X23" s="63">
        <v>197</v>
      </c>
    </row>
    <row r="24" spans="1:24" x14ac:dyDescent="0.25">
      <c r="A24" s="152" t="s">
        <v>48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4" ht="35.25" customHeight="1" x14ac:dyDescent="0.25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</sheetData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"/>
  <sheetViews>
    <sheetView workbookViewId="0">
      <selection sqref="A1:U2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2" x14ac:dyDescent="0.25">
      <c r="A1" s="132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4"/>
    </row>
    <row r="2" spans="1:22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</row>
    <row r="6" spans="1:22" ht="15.75" customHeight="1" thickBot="1" x14ac:dyDescent="0.3">
      <c r="A6" s="138" t="s">
        <v>0</v>
      </c>
      <c r="B6" s="140" t="s">
        <v>1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147"/>
      <c r="Q6" s="7"/>
      <c r="R6" s="148" t="s">
        <v>37</v>
      </c>
      <c r="S6" s="149"/>
      <c r="T6" s="149"/>
      <c r="U6" s="150"/>
      <c r="V6" s="127" t="s">
        <v>3</v>
      </c>
    </row>
    <row r="7" spans="1:22" ht="30.75" thickBot="1" x14ac:dyDescent="0.3">
      <c r="A7" s="13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33</v>
      </c>
      <c r="S7" s="10" t="s">
        <v>34</v>
      </c>
      <c r="T7" s="10" t="s">
        <v>35</v>
      </c>
      <c r="U7" s="10" t="s">
        <v>36</v>
      </c>
      <c r="V7" s="128"/>
    </row>
    <row r="8" spans="1:22" x14ac:dyDescent="0.25">
      <c r="A8" s="4" t="s">
        <v>11</v>
      </c>
      <c r="B8" s="9"/>
      <c r="C8" s="12"/>
      <c r="D8" s="9"/>
      <c r="E8" s="16">
        <f>SUM(B8:D8)</f>
        <v>0</v>
      </c>
      <c r="F8" s="13"/>
      <c r="G8" s="17">
        <f>E8+F8</f>
        <v>0</v>
      </c>
      <c r="H8" s="13">
        <v>0</v>
      </c>
      <c r="I8" s="13"/>
      <c r="J8" s="13"/>
      <c r="K8" s="17">
        <f>H8+I8+J8</f>
        <v>0</v>
      </c>
      <c r="L8" s="12"/>
      <c r="M8" s="12"/>
      <c r="N8" s="12"/>
      <c r="O8" s="12"/>
      <c r="P8" s="12"/>
      <c r="Q8" s="12"/>
      <c r="R8" s="15"/>
      <c r="S8" s="20"/>
      <c r="T8" s="20"/>
      <c r="U8" s="20"/>
      <c r="V8" s="18">
        <v>7929</v>
      </c>
    </row>
    <row r="9" spans="1:22" x14ac:dyDescent="0.25">
      <c r="A9" s="5" t="s">
        <v>12</v>
      </c>
      <c r="B9" s="12"/>
      <c r="C9" s="12"/>
      <c r="D9" s="9"/>
      <c r="E9" s="16">
        <f t="shared" ref="E9:E18" si="0">SUM(B9:D9)</f>
        <v>0</v>
      </c>
      <c r="F9" s="13"/>
      <c r="G9" s="17">
        <f t="shared" ref="G9:G18" si="1">E9+F9</f>
        <v>0</v>
      </c>
      <c r="H9" s="13">
        <v>0</v>
      </c>
      <c r="I9" s="13"/>
      <c r="J9" s="13"/>
      <c r="K9" s="17">
        <f t="shared" ref="K9:K13" si="2">H9+I9+J9</f>
        <v>0</v>
      </c>
      <c r="L9" s="12"/>
      <c r="M9" s="12"/>
      <c r="N9" s="12"/>
      <c r="O9" s="12"/>
      <c r="P9" s="12"/>
      <c r="Q9" s="12"/>
      <c r="R9" s="15"/>
      <c r="S9" s="20"/>
      <c r="T9" s="20"/>
      <c r="U9" s="20"/>
      <c r="V9" s="18">
        <v>4901</v>
      </c>
    </row>
    <row r="10" spans="1:22" x14ac:dyDescent="0.25">
      <c r="A10" s="5" t="s">
        <v>13</v>
      </c>
      <c r="B10" s="12"/>
      <c r="C10" s="12"/>
      <c r="D10" s="9"/>
      <c r="E10" s="16">
        <f t="shared" si="0"/>
        <v>0</v>
      </c>
      <c r="F10" s="13"/>
      <c r="G10" s="17">
        <f t="shared" si="1"/>
        <v>0</v>
      </c>
      <c r="H10" s="13">
        <v>0</v>
      </c>
      <c r="I10" s="13"/>
      <c r="J10" s="13"/>
      <c r="K10" s="17">
        <f t="shared" si="2"/>
        <v>0</v>
      </c>
      <c r="L10" s="12"/>
      <c r="M10" s="12"/>
      <c r="N10" s="12"/>
      <c r="O10" s="12"/>
      <c r="P10" s="12"/>
      <c r="Q10" s="12"/>
      <c r="R10" s="15"/>
      <c r="S10" s="20"/>
      <c r="T10" s="20"/>
      <c r="U10" s="20"/>
      <c r="V10" s="18">
        <v>63</v>
      </c>
    </row>
    <row r="11" spans="1:22" x14ac:dyDescent="0.25">
      <c r="A11" s="5" t="s">
        <v>14</v>
      </c>
      <c r="B11" s="12"/>
      <c r="C11" s="12"/>
      <c r="D11" s="9"/>
      <c r="E11" s="16">
        <f t="shared" si="0"/>
        <v>0</v>
      </c>
      <c r="F11" s="13"/>
      <c r="G11" s="17">
        <f t="shared" si="1"/>
        <v>0</v>
      </c>
      <c r="H11" s="13">
        <v>0</v>
      </c>
      <c r="I11" s="13"/>
      <c r="J11" s="13"/>
      <c r="K11" s="17">
        <f t="shared" si="2"/>
        <v>0</v>
      </c>
      <c r="L11" s="12"/>
      <c r="M11" s="12"/>
      <c r="N11" s="12"/>
      <c r="O11" s="12"/>
      <c r="P11" s="12"/>
      <c r="Q11" s="12"/>
      <c r="R11" s="15"/>
      <c r="S11" s="20"/>
      <c r="T11" s="20"/>
      <c r="U11" s="20"/>
      <c r="V11" s="18">
        <v>26</v>
      </c>
    </row>
    <row r="12" spans="1:22" x14ac:dyDescent="0.25">
      <c r="A12" s="5" t="s">
        <v>15</v>
      </c>
      <c r="B12" s="12"/>
      <c r="C12" s="12"/>
      <c r="D12" s="9"/>
      <c r="E12" s="16">
        <f t="shared" si="0"/>
        <v>0</v>
      </c>
      <c r="F12" s="13"/>
      <c r="G12" s="17">
        <f t="shared" si="1"/>
        <v>0</v>
      </c>
      <c r="H12" s="13">
        <v>0</v>
      </c>
      <c r="I12" s="13"/>
      <c r="J12" s="13"/>
      <c r="K12" s="17">
        <f t="shared" si="2"/>
        <v>0</v>
      </c>
      <c r="L12" s="12"/>
      <c r="M12" s="12"/>
      <c r="N12" s="12"/>
      <c r="O12" s="12"/>
      <c r="P12" s="12"/>
      <c r="Q12" s="12"/>
      <c r="R12" s="15"/>
      <c r="S12" s="20"/>
      <c r="T12" s="20"/>
      <c r="U12" s="20"/>
      <c r="V12" s="18">
        <v>81</v>
      </c>
    </row>
    <row r="13" spans="1:22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7">
        <f t="shared" si="2"/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v>0</v>
      </c>
      <c r="Q13" s="16">
        <f>SUM(Q9:Q12)</f>
        <v>0</v>
      </c>
      <c r="R13" s="16">
        <f>SUM(R9:R12)</f>
        <v>0</v>
      </c>
      <c r="S13" s="16">
        <f>SUM(S9:S12)</f>
        <v>0</v>
      </c>
      <c r="T13" s="16">
        <f>SUM(T9:T12)</f>
        <v>0</v>
      </c>
      <c r="U13" s="16">
        <f>SUM(U9:U12)</f>
        <v>0</v>
      </c>
      <c r="V13" s="18">
        <v>5071</v>
      </c>
    </row>
    <row r="14" spans="1:22" x14ac:dyDescent="0.25">
      <c r="A14" s="5" t="s">
        <v>17</v>
      </c>
      <c r="B14" s="12"/>
      <c r="C14" s="12"/>
      <c r="D14" s="12"/>
      <c r="E14" s="16">
        <f t="shared" si="0"/>
        <v>0</v>
      </c>
      <c r="F14" s="13"/>
      <c r="G14" s="17">
        <f t="shared" si="1"/>
        <v>0</v>
      </c>
      <c r="H14" s="13">
        <v>0</v>
      </c>
      <c r="I14" s="13"/>
      <c r="J14" s="13"/>
      <c r="K14" s="17">
        <f>H14+I14+J14</f>
        <v>0</v>
      </c>
      <c r="L14" s="12"/>
      <c r="M14" s="12"/>
      <c r="N14" s="12"/>
      <c r="O14" s="12"/>
      <c r="P14" s="12"/>
      <c r="Q14" s="15"/>
      <c r="R14" s="15"/>
      <c r="S14" s="20"/>
      <c r="T14" s="20"/>
      <c r="U14" s="20"/>
      <c r="V14" s="18">
        <v>2830</v>
      </c>
    </row>
    <row r="15" spans="1:22" x14ac:dyDescent="0.25">
      <c r="A15" s="5" t="s">
        <v>18</v>
      </c>
      <c r="B15" s="16">
        <f>SUM(B13:B14)</f>
        <v>0</v>
      </c>
      <c r="C15" s="16">
        <f t="shared" ref="C15:T15" si="4">SUM(C13:C14)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0</v>
      </c>
      <c r="P15" s="16">
        <f t="shared" si="4"/>
        <v>0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>SUM(U13:U14)</f>
        <v>0</v>
      </c>
      <c r="V15" s="18">
        <v>7901</v>
      </c>
    </row>
    <row r="16" spans="1:22" x14ac:dyDescent="0.25">
      <c r="A16" s="5" t="s">
        <v>19</v>
      </c>
      <c r="B16" s="12"/>
      <c r="C16" s="12"/>
      <c r="D16" s="12"/>
      <c r="E16" s="16">
        <f t="shared" si="0"/>
        <v>0</v>
      </c>
      <c r="F16" s="13"/>
      <c r="G16" s="17">
        <f t="shared" si="1"/>
        <v>0</v>
      </c>
      <c r="H16" s="13">
        <v>0</v>
      </c>
      <c r="I16" s="13"/>
      <c r="J16" s="13"/>
      <c r="K16" s="17">
        <f>H16+I16+J16</f>
        <v>0</v>
      </c>
      <c r="L16" s="12"/>
      <c r="M16" s="12"/>
      <c r="N16" s="12"/>
      <c r="O16" s="12"/>
      <c r="P16" s="12"/>
      <c r="Q16" s="12"/>
      <c r="R16" s="20"/>
      <c r="S16" s="20"/>
      <c r="T16" s="20"/>
      <c r="U16" s="20"/>
      <c r="V16" s="25">
        <v>24823.25</v>
      </c>
    </row>
    <row r="17" spans="1:22" x14ac:dyDescent="0.25">
      <c r="A17" s="5" t="s">
        <v>20</v>
      </c>
      <c r="B17" s="12"/>
      <c r="C17" s="12"/>
      <c r="D17" s="12"/>
      <c r="E17" s="16">
        <f t="shared" si="0"/>
        <v>0</v>
      </c>
      <c r="F17" s="13"/>
      <c r="G17" s="17">
        <f t="shared" si="1"/>
        <v>0</v>
      </c>
      <c r="H17" s="13">
        <v>0</v>
      </c>
      <c r="I17" s="13"/>
      <c r="J17" s="13"/>
      <c r="K17" s="17">
        <f t="shared" ref="K17:K18" si="5">H17+I17+J17</f>
        <v>0</v>
      </c>
      <c r="L17" s="12"/>
      <c r="M17" s="12"/>
      <c r="N17" s="12"/>
      <c r="O17" s="12"/>
      <c r="P17" s="12"/>
      <c r="Q17" s="12"/>
      <c r="R17" s="20"/>
      <c r="S17" s="20"/>
      <c r="T17" s="20"/>
      <c r="U17" s="20"/>
      <c r="V17" s="18">
        <v>38630</v>
      </c>
    </row>
    <row r="18" spans="1:22" x14ac:dyDescent="0.25">
      <c r="A18" s="5" t="s">
        <v>21</v>
      </c>
      <c r="B18" s="12"/>
      <c r="C18" s="12"/>
      <c r="D18" s="12"/>
      <c r="E18" s="16">
        <f t="shared" si="0"/>
        <v>0</v>
      </c>
      <c r="F18" s="13"/>
      <c r="G18" s="17">
        <f t="shared" si="1"/>
        <v>0</v>
      </c>
      <c r="H18" s="13">
        <v>0</v>
      </c>
      <c r="I18" s="13"/>
      <c r="J18" s="13"/>
      <c r="K18" s="17">
        <f t="shared" si="5"/>
        <v>0</v>
      </c>
      <c r="L18" s="12"/>
      <c r="M18" s="12"/>
      <c r="N18" s="12"/>
      <c r="O18" s="12"/>
      <c r="P18" s="12"/>
      <c r="Q18" s="12"/>
      <c r="R18" s="20"/>
      <c r="S18" s="20"/>
      <c r="T18" s="20"/>
      <c r="U18" s="20"/>
      <c r="V18" s="18">
        <v>61616</v>
      </c>
    </row>
    <row r="19" spans="1:22" x14ac:dyDescent="0.25">
      <c r="A19" s="5" t="s">
        <v>22</v>
      </c>
      <c r="B19" s="11" t="e">
        <f>B16/B15</f>
        <v>#DIV/0!</v>
      </c>
      <c r="C19" s="11">
        <v>0</v>
      </c>
      <c r="D19" s="11" t="e">
        <f t="shared" ref="D19:O19" si="6">D16/D15</f>
        <v>#DIV/0!</v>
      </c>
      <c r="E19" s="11" t="e">
        <f t="shared" si="6"/>
        <v>#DIV/0!</v>
      </c>
      <c r="F19" s="11" t="e">
        <f t="shared" si="6"/>
        <v>#DIV/0!</v>
      </c>
      <c r="G19" s="11" t="e">
        <f t="shared" si="6"/>
        <v>#DIV/0!</v>
      </c>
      <c r="H19" s="11">
        <v>0</v>
      </c>
      <c r="I19" s="11" t="e">
        <f t="shared" si="6"/>
        <v>#DIV/0!</v>
      </c>
      <c r="J19" s="11" t="e">
        <f t="shared" si="6"/>
        <v>#DIV/0!</v>
      </c>
      <c r="K19" s="11" t="e">
        <f t="shared" si="6"/>
        <v>#DIV/0!</v>
      </c>
      <c r="L19" s="11" t="e">
        <f t="shared" si="6"/>
        <v>#DIV/0!</v>
      </c>
      <c r="M19" s="11" t="e">
        <f t="shared" si="6"/>
        <v>#DIV/0!</v>
      </c>
      <c r="N19" s="11" t="e">
        <f t="shared" si="6"/>
        <v>#DIV/0!</v>
      </c>
      <c r="O19" s="11" t="e">
        <f t="shared" si="6"/>
        <v>#DIV/0!</v>
      </c>
      <c r="P19" s="11">
        <v>0</v>
      </c>
      <c r="Q19" s="11" t="e">
        <f t="shared" ref="Q19:U19" si="7">Q16/Q15</f>
        <v>#DIV/0!</v>
      </c>
      <c r="R19" s="11" t="e">
        <f t="shared" si="7"/>
        <v>#DIV/0!</v>
      </c>
      <c r="S19" s="11" t="e">
        <f t="shared" si="7"/>
        <v>#DIV/0!</v>
      </c>
      <c r="T19" s="11" t="e">
        <f t="shared" si="7"/>
        <v>#DIV/0!</v>
      </c>
      <c r="U19" s="11" t="e">
        <f t="shared" si="7"/>
        <v>#DIV/0!</v>
      </c>
      <c r="V19" s="11">
        <v>3.1417858498924187</v>
      </c>
    </row>
    <row r="20" spans="1:22" x14ac:dyDescent="0.25">
      <c r="A20" s="5" t="s">
        <v>23</v>
      </c>
      <c r="B20" s="11" t="e">
        <f>B17/B18*100</f>
        <v>#DIV/0!</v>
      </c>
      <c r="C20" s="11">
        <v>0</v>
      </c>
      <c r="D20" s="11" t="e">
        <f t="shared" ref="D20:O20" si="8">D17/D18*100</f>
        <v>#DIV/0!</v>
      </c>
      <c r="E20" s="11" t="e">
        <f t="shared" si="8"/>
        <v>#DIV/0!</v>
      </c>
      <c r="F20" s="11" t="e">
        <f t="shared" si="8"/>
        <v>#DIV/0!</v>
      </c>
      <c r="G20" s="11" t="e">
        <f t="shared" si="8"/>
        <v>#DIV/0!</v>
      </c>
      <c r="H20" s="11">
        <v>0</v>
      </c>
      <c r="I20" s="11" t="e">
        <f t="shared" si="8"/>
        <v>#DIV/0!</v>
      </c>
      <c r="J20" s="11" t="e">
        <f t="shared" si="8"/>
        <v>#DIV/0!</v>
      </c>
      <c r="K20" s="11" t="e">
        <f t="shared" si="8"/>
        <v>#DIV/0!</v>
      </c>
      <c r="L20" s="11" t="e">
        <f t="shared" si="8"/>
        <v>#DIV/0!</v>
      </c>
      <c r="M20" s="11" t="e">
        <f t="shared" si="8"/>
        <v>#DIV/0!</v>
      </c>
      <c r="N20" s="11" t="e">
        <f t="shared" si="8"/>
        <v>#DIV/0!</v>
      </c>
      <c r="O20" s="11" t="e">
        <f t="shared" si="8"/>
        <v>#DIV/0!</v>
      </c>
      <c r="P20" s="11">
        <v>0</v>
      </c>
      <c r="Q20" s="11" t="e">
        <f t="shared" ref="Q20:U20" si="9">Q17/Q18*100</f>
        <v>#DIV/0!</v>
      </c>
      <c r="R20" s="11" t="e">
        <f t="shared" si="9"/>
        <v>#DIV/0!</v>
      </c>
      <c r="S20" s="11" t="e">
        <f t="shared" si="9"/>
        <v>#DIV/0!</v>
      </c>
      <c r="T20" s="11" t="e">
        <f t="shared" si="9"/>
        <v>#DIV/0!</v>
      </c>
      <c r="U20" s="11" t="e">
        <f t="shared" si="9"/>
        <v>#DIV/0!</v>
      </c>
      <c r="V20" s="11">
        <v>62.694754609192415</v>
      </c>
    </row>
    <row r="21" spans="1:22" x14ac:dyDescent="0.25">
      <c r="A21" s="5" t="s">
        <v>24</v>
      </c>
      <c r="B21" s="26" t="e">
        <f>B15/B23</f>
        <v>#DIV/0!</v>
      </c>
      <c r="C21" s="11">
        <v>0</v>
      </c>
      <c r="D21" s="11" t="e">
        <f t="shared" ref="D21:U21" si="10">D15/D23</f>
        <v>#DIV/0!</v>
      </c>
      <c r="E21" s="11" t="e">
        <f t="shared" si="10"/>
        <v>#DIV/0!</v>
      </c>
      <c r="F21" s="11" t="e">
        <f t="shared" si="10"/>
        <v>#DIV/0!</v>
      </c>
      <c r="G21" s="11" t="e">
        <f t="shared" si="10"/>
        <v>#DIV/0!</v>
      </c>
      <c r="H21" s="11">
        <v>0</v>
      </c>
      <c r="I21" s="11" t="e">
        <f t="shared" si="10"/>
        <v>#DIV/0!</v>
      </c>
      <c r="J21" s="11" t="e">
        <f t="shared" si="10"/>
        <v>#DIV/0!</v>
      </c>
      <c r="K21" s="11" t="e">
        <f t="shared" si="10"/>
        <v>#DIV/0!</v>
      </c>
      <c r="L21" s="11" t="e">
        <f t="shared" si="10"/>
        <v>#DIV/0!</v>
      </c>
      <c r="M21" s="11" t="e">
        <f t="shared" si="10"/>
        <v>#DIV/0!</v>
      </c>
      <c r="N21" s="11" t="e">
        <f t="shared" si="10"/>
        <v>#DIV/0!</v>
      </c>
      <c r="O21" s="11" t="e">
        <f t="shared" si="10"/>
        <v>#DIV/0!</v>
      </c>
      <c r="P21" s="11">
        <v>0</v>
      </c>
      <c r="Q21" s="11" t="e">
        <f t="shared" si="10"/>
        <v>#DIV/0!</v>
      </c>
      <c r="R21" s="11" t="e">
        <f t="shared" si="10"/>
        <v>#DIV/0!</v>
      </c>
      <c r="S21" s="11" t="e">
        <f t="shared" si="10"/>
        <v>#DIV/0!</v>
      </c>
      <c r="T21" s="11" t="e">
        <f t="shared" si="10"/>
        <v>#DIV/0!</v>
      </c>
      <c r="U21" s="11" t="e">
        <f t="shared" si="10"/>
        <v>#DIV/0!</v>
      </c>
      <c r="V21" s="11">
        <v>3.8485143692157817</v>
      </c>
    </row>
    <row r="22" spans="1:22" x14ac:dyDescent="0.25">
      <c r="A22" s="5" t="s">
        <v>25</v>
      </c>
      <c r="B22" s="11" t="e">
        <f>((100-B20)*B19)/B20</f>
        <v>#DIV/0!</v>
      </c>
      <c r="C22" s="11">
        <v>0</v>
      </c>
      <c r="D22" s="11" t="e">
        <f t="shared" ref="D22:O22" si="11">((100-D20)*D19)/D20</f>
        <v>#DIV/0!</v>
      </c>
      <c r="E22" s="11" t="e">
        <f t="shared" si="11"/>
        <v>#DIV/0!</v>
      </c>
      <c r="F22" s="11" t="e">
        <f t="shared" si="11"/>
        <v>#DIV/0!</v>
      </c>
      <c r="G22" s="11" t="e">
        <f t="shared" si="11"/>
        <v>#DIV/0!</v>
      </c>
      <c r="H22" s="11">
        <v>0</v>
      </c>
      <c r="I22" s="11" t="e">
        <f t="shared" si="11"/>
        <v>#DIV/0!</v>
      </c>
      <c r="J22" s="11" t="e">
        <f t="shared" si="11"/>
        <v>#DIV/0!</v>
      </c>
      <c r="K22" s="11" t="e">
        <f t="shared" si="11"/>
        <v>#DIV/0!</v>
      </c>
      <c r="L22" s="11" t="e">
        <f t="shared" si="11"/>
        <v>#DIV/0!</v>
      </c>
      <c r="M22" s="11" t="e">
        <f t="shared" si="11"/>
        <v>#DIV/0!</v>
      </c>
      <c r="N22" s="11" t="e">
        <f t="shared" si="11"/>
        <v>#DIV/0!</v>
      </c>
      <c r="O22" s="11" t="e">
        <f t="shared" si="11"/>
        <v>#DIV/0!</v>
      </c>
      <c r="P22" s="11">
        <v>0</v>
      </c>
      <c r="Q22" s="14" t="e">
        <f>((100-Q20)*Q19)/Q20</f>
        <v>#DIV/0!</v>
      </c>
      <c r="R22" s="14" t="e">
        <f t="shared" ref="R22:U22" si="12">((100-R20)*R19)/R20</f>
        <v>#DIV/0!</v>
      </c>
      <c r="S22" s="14" t="e">
        <f t="shared" si="12"/>
        <v>#DIV/0!</v>
      </c>
      <c r="T22" s="14" t="e">
        <f t="shared" si="12"/>
        <v>#DIV/0!</v>
      </c>
      <c r="U22" s="14" t="e">
        <f t="shared" si="12"/>
        <v>#DIV/0!</v>
      </c>
      <c r="V22" s="14">
        <v>1.8694561104226546</v>
      </c>
    </row>
    <row r="23" spans="1:22" ht="15.75" thickBot="1" x14ac:dyDescent="0.3">
      <c r="A23" s="6" t="s">
        <v>26</v>
      </c>
      <c r="B23" s="21"/>
      <c r="C23" s="21"/>
      <c r="D23" s="21"/>
      <c r="E23" s="22"/>
      <c r="F23" s="21"/>
      <c r="G23" s="22"/>
      <c r="H23" s="21"/>
      <c r="I23" s="21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5"/>
    </row>
    <row r="24" spans="1:22" x14ac:dyDescent="0.25">
      <c r="A24" s="163" t="s">
        <v>38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</row>
    <row r="25" spans="1:22" x14ac:dyDescent="0.25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</row>
  </sheetData>
  <sheetProtection algorithmName="SHA-512" hashValue="d2kUGAL8ZGKuXjm4bano40RC1C4SJ8XBtiiQ7R6bVtvzk5B6FF4avxjQdwTxBtuckSTaKH0mM6uOAfbEDv+e7Q==" saltValue="AJyp3AgLdN2V5yP3fMRvaA==" spinCount="100000" sheet="1" objects="1" scenarios="1"/>
  <mergeCells count="8">
    <mergeCell ref="V6:V7"/>
    <mergeCell ref="A24:U25"/>
    <mergeCell ref="A1:U2"/>
    <mergeCell ref="A6:A7"/>
    <mergeCell ref="B6:G6"/>
    <mergeCell ref="H6:K6"/>
    <mergeCell ref="L6:P6"/>
    <mergeCell ref="R6:U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"/>
  <sheetViews>
    <sheetView workbookViewId="0">
      <selection activeCell="A24" sqref="A24:P25"/>
    </sheetView>
  </sheetViews>
  <sheetFormatPr baseColWidth="10" defaultRowHeight="15" x14ac:dyDescent="0.25"/>
  <cols>
    <col min="1" max="1" width="35.140625" style="89" customWidth="1"/>
    <col min="2" max="2" width="11.42578125" style="89" customWidth="1"/>
    <col min="3" max="16384" width="11.42578125" style="89"/>
  </cols>
  <sheetData>
    <row r="1" spans="1:17" x14ac:dyDescent="0.25">
      <c r="A1" s="132" t="s">
        <v>55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7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7"/>
    </row>
    <row r="3" spans="1:17" x14ac:dyDescent="0.25">
      <c r="P3" s="90"/>
    </row>
    <row r="4" spans="1:17" x14ac:dyDescent="0.25">
      <c r="P4" s="90"/>
    </row>
    <row r="5" spans="1:17" ht="15.75" thickBot="1" x14ac:dyDescent="0.3">
      <c r="P5" s="90"/>
    </row>
    <row r="6" spans="1:17" ht="15.75" customHeight="1" thickBot="1" x14ac:dyDescent="0.3">
      <c r="A6" s="159" t="s">
        <v>0</v>
      </c>
      <c r="B6" s="143" t="s">
        <v>1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123"/>
      <c r="Q6" s="166" t="s">
        <v>3</v>
      </c>
    </row>
    <row r="7" spans="1:17" ht="30.75" thickBot="1" x14ac:dyDescent="0.3">
      <c r="A7" s="171"/>
      <c r="B7" s="72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73" t="s">
        <v>5</v>
      </c>
      <c r="H7" s="72" t="s">
        <v>28</v>
      </c>
      <c r="I7" s="3" t="s">
        <v>29</v>
      </c>
      <c r="J7" s="3" t="s">
        <v>30</v>
      </c>
      <c r="K7" s="73" t="s">
        <v>6</v>
      </c>
      <c r="L7" s="72" t="s">
        <v>7</v>
      </c>
      <c r="M7" s="3" t="s">
        <v>8</v>
      </c>
      <c r="N7" s="3" t="s">
        <v>9</v>
      </c>
      <c r="O7" s="23" t="s">
        <v>31</v>
      </c>
      <c r="P7" s="124" t="s">
        <v>10</v>
      </c>
      <c r="Q7" s="167"/>
    </row>
    <row r="8" spans="1:17" x14ac:dyDescent="0.25">
      <c r="A8" s="91" t="s">
        <v>11</v>
      </c>
      <c r="B8" s="87">
        <v>915</v>
      </c>
      <c r="C8" s="87">
        <v>993</v>
      </c>
      <c r="D8" s="88">
        <v>1091</v>
      </c>
      <c r="E8" s="99">
        <f>SUM(B8:D8)</f>
        <v>2999</v>
      </c>
      <c r="F8" s="92">
        <v>1109</v>
      </c>
      <c r="G8" s="93">
        <f>E8+F8</f>
        <v>4108</v>
      </c>
      <c r="H8" s="94">
        <v>660</v>
      </c>
      <c r="I8" s="92">
        <v>765</v>
      </c>
      <c r="J8" s="95">
        <v>0</v>
      </c>
      <c r="K8" s="93">
        <f>H8+I8+J8</f>
        <v>1425</v>
      </c>
      <c r="L8" s="94">
        <v>208</v>
      </c>
      <c r="M8" s="95">
        <v>370</v>
      </c>
      <c r="N8" s="95">
        <v>212</v>
      </c>
      <c r="O8" s="95">
        <v>533</v>
      </c>
      <c r="P8" s="96">
        <v>442</v>
      </c>
      <c r="Q8" s="125">
        <v>7298</v>
      </c>
    </row>
    <row r="9" spans="1:17" x14ac:dyDescent="0.25">
      <c r="A9" s="98" t="s">
        <v>12</v>
      </c>
      <c r="B9" s="87">
        <v>616</v>
      </c>
      <c r="C9" s="87">
        <v>885</v>
      </c>
      <c r="D9" s="88">
        <v>1004</v>
      </c>
      <c r="E9" s="99">
        <f t="shared" ref="E9:E18" si="0">SUM(B9:D9)</f>
        <v>2505</v>
      </c>
      <c r="F9" s="92">
        <v>1020</v>
      </c>
      <c r="G9" s="93">
        <f t="shared" ref="G9:G18" si="1">E9+F9</f>
        <v>3525</v>
      </c>
      <c r="H9" s="94">
        <v>560</v>
      </c>
      <c r="I9" s="92">
        <v>657</v>
      </c>
      <c r="J9" s="95">
        <v>0</v>
      </c>
      <c r="K9" s="93">
        <f t="shared" ref="K9:K13" si="2">H9+I9+J9</f>
        <v>1217</v>
      </c>
      <c r="L9" s="94">
        <v>11</v>
      </c>
      <c r="M9" s="95">
        <v>287</v>
      </c>
      <c r="N9" s="95">
        <v>0</v>
      </c>
      <c r="O9" s="95">
        <v>343</v>
      </c>
      <c r="P9" s="96">
        <v>17</v>
      </c>
      <c r="Q9" s="97">
        <v>5400</v>
      </c>
    </row>
    <row r="10" spans="1:17" x14ac:dyDescent="0.25">
      <c r="A10" s="98" t="s">
        <v>13</v>
      </c>
      <c r="B10" s="87">
        <v>3</v>
      </c>
      <c r="C10" s="87">
        <v>0</v>
      </c>
      <c r="D10" s="87">
        <v>0</v>
      </c>
      <c r="E10" s="99">
        <f t="shared" si="0"/>
        <v>3</v>
      </c>
      <c r="F10" s="95">
        <v>4</v>
      </c>
      <c r="G10" s="93">
        <f t="shared" si="1"/>
        <v>7</v>
      </c>
      <c r="H10" s="94">
        <v>0</v>
      </c>
      <c r="I10" s="95">
        <v>0</v>
      </c>
      <c r="J10" s="95">
        <v>0</v>
      </c>
      <c r="K10" s="93">
        <f t="shared" si="2"/>
        <v>0</v>
      </c>
      <c r="L10" s="94">
        <v>10</v>
      </c>
      <c r="M10" s="95">
        <v>5</v>
      </c>
      <c r="N10" s="95">
        <v>6</v>
      </c>
      <c r="O10" s="95">
        <v>2</v>
      </c>
      <c r="P10" s="96">
        <v>36</v>
      </c>
      <c r="Q10" s="97">
        <v>66</v>
      </c>
    </row>
    <row r="11" spans="1:17" x14ac:dyDescent="0.25">
      <c r="A11" s="98" t="s">
        <v>14</v>
      </c>
      <c r="B11" s="87">
        <v>3</v>
      </c>
      <c r="C11" s="87">
        <v>5</v>
      </c>
      <c r="D11" s="87">
        <v>3</v>
      </c>
      <c r="E11" s="99">
        <f t="shared" si="0"/>
        <v>11</v>
      </c>
      <c r="F11" s="95">
        <v>1</v>
      </c>
      <c r="G11" s="93">
        <f t="shared" si="1"/>
        <v>12</v>
      </c>
      <c r="H11" s="94">
        <v>1</v>
      </c>
      <c r="I11" s="95">
        <v>0</v>
      </c>
      <c r="J11" s="95">
        <v>0</v>
      </c>
      <c r="K11" s="93">
        <f t="shared" si="2"/>
        <v>1</v>
      </c>
      <c r="L11" s="94">
        <v>0</v>
      </c>
      <c r="M11" s="95">
        <v>0</v>
      </c>
      <c r="N11" s="95">
        <v>1</v>
      </c>
      <c r="O11" s="95">
        <v>2</v>
      </c>
      <c r="P11" s="96">
        <v>0</v>
      </c>
      <c r="Q11" s="97">
        <v>16</v>
      </c>
    </row>
    <row r="12" spans="1:17" x14ac:dyDescent="0.25">
      <c r="A12" s="98" t="s">
        <v>15</v>
      </c>
      <c r="B12" s="87">
        <v>0</v>
      </c>
      <c r="C12" s="87">
        <v>0</v>
      </c>
      <c r="D12" s="87">
        <v>0</v>
      </c>
      <c r="E12" s="99">
        <f t="shared" si="0"/>
        <v>0</v>
      </c>
      <c r="F12" s="95">
        <v>0</v>
      </c>
      <c r="G12" s="93">
        <f t="shared" si="1"/>
        <v>0</v>
      </c>
      <c r="H12" s="94">
        <v>1</v>
      </c>
      <c r="I12" s="95">
        <v>1</v>
      </c>
      <c r="J12" s="95">
        <v>0</v>
      </c>
      <c r="K12" s="93">
        <f t="shared" si="2"/>
        <v>2</v>
      </c>
      <c r="L12" s="94">
        <v>29</v>
      </c>
      <c r="M12" s="95">
        <v>7</v>
      </c>
      <c r="N12" s="95">
        <v>3</v>
      </c>
      <c r="O12" s="95">
        <v>3</v>
      </c>
      <c r="P12" s="96">
        <v>13</v>
      </c>
      <c r="Q12" s="97">
        <v>57</v>
      </c>
    </row>
    <row r="13" spans="1:17" x14ac:dyDescent="0.25">
      <c r="A13" s="98" t="s">
        <v>16</v>
      </c>
      <c r="B13" s="99">
        <f>SUM(B9:B12)</f>
        <v>622</v>
      </c>
      <c r="C13" s="99">
        <f t="shared" ref="C13:O13" si="3">SUM(C9:C12)</f>
        <v>890</v>
      </c>
      <c r="D13" s="99">
        <f t="shared" si="3"/>
        <v>1007</v>
      </c>
      <c r="E13" s="99">
        <f t="shared" si="3"/>
        <v>2519</v>
      </c>
      <c r="F13" s="99">
        <f t="shared" si="3"/>
        <v>1025</v>
      </c>
      <c r="G13" s="93">
        <f t="shared" si="3"/>
        <v>3544</v>
      </c>
      <c r="H13" s="100">
        <f t="shared" si="3"/>
        <v>562</v>
      </c>
      <c r="I13" s="99">
        <f t="shared" si="3"/>
        <v>658</v>
      </c>
      <c r="J13" s="99">
        <f t="shared" si="3"/>
        <v>0</v>
      </c>
      <c r="K13" s="93">
        <f t="shared" si="2"/>
        <v>1220</v>
      </c>
      <c r="L13" s="100">
        <f t="shared" si="3"/>
        <v>50</v>
      </c>
      <c r="M13" s="99">
        <f t="shared" si="3"/>
        <v>299</v>
      </c>
      <c r="N13" s="99">
        <f t="shared" si="3"/>
        <v>10</v>
      </c>
      <c r="O13" s="99">
        <f t="shared" si="3"/>
        <v>350</v>
      </c>
      <c r="P13" s="101">
        <f>SUM(P9:P12)</f>
        <v>66</v>
      </c>
      <c r="Q13" s="97">
        <v>5539</v>
      </c>
    </row>
    <row r="14" spans="1:17" x14ac:dyDescent="0.25">
      <c r="A14" s="98" t="s">
        <v>17</v>
      </c>
      <c r="B14" s="87">
        <v>297</v>
      </c>
      <c r="C14" s="87">
        <v>88</v>
      </c>
      <c r="D14" s="87">
        <v>81</v>
      </c>
      <c r="E14" s="99">
        <f t="shared" si="0"/>
        <v>466</v>
      </c>
      <c r="F14" s="95">
        <v>77</v>
      </c>
      <c r="G14" s="93">
        <f t="shared" si="1"/>
        <v>543</v>
      </c>
      <c r="H14" s="94">
        <v>87</v>
      </c>
      <c r="I14" s="95">
        <v>112</v>
      </c>
      <c r="J14" s="95">
        <v>0</v>
      </c>
      <c r="K14" s="93">
        <f>H14+I14+J14</f>
        <v>199</v>
      </c>
      <c r="L14" s="94">
        <v>149</v>
      </c>
      <c r="M14" s="95">
        <v>63</v>
      </c>
      <c r="N14" s="95">
        <v>201</v>
      </c>
      <c r="O14" s="95">
        <v>170</v>
      </c>
      <c r="P14" s="102">
        <v>376</v>
      </c>
      <c r="Q14" s="97">
        <v>1701</v>
      </c>
    </row>
    <row r="15" spans="1:17" x14ac:dyDescent="0.25">
      <c r="A15" s="98" t="s">
        <v>18</v>
      </c>
      <c r="B15" s="99">
        <f>SUM(B13:B14)</f>
        <v>919</v>
      </c>
      <c r="C15" s="99">
        <f t="shared" ref="C15:P15" si="4">SUM(C13:C14)</f>
        <v>978</v>
      </c>
      <c r="D15" s="99">
        <f t="shared" si="4"/>
        <v>1088</v>
      </c>
      <c r="E15" s="99">
        <f t="shared" si="4"/>
        <v>2985</v>
      </c>
      <c r="F15" s="99">
        <f t="shared" si="4"/>
        <v>1102</v>
      </c>
      <c r="G15" s="93">
        <f t="shared" si="4"/>
        <v>4087</v>
      </c>
      <c r="H15" s="100">
        <f t="shared" si="4"/>
        <v>649</v>
      </c>
      <c r="I15" s="99">
        <f t="shared" si="4"/>
        <v>770</v>
      </c>
      <c r="J15" s="99">
        <f t="shared" si="4"/>
        <v>0</v>
      </c>
      <c r="K15" s="93">
        <f t="shared" si="4"/>
        <v>1419</v>
      </c>
      <c r="L15" s="100">
        <f t="shared" si="4"/>
        <v>199</v>
      </c>
      <c r="M15" s="99">
        <f t="shared" si="4"/>
        <v>362</v>
      </c>
      <c r="N15" s="99">
        <f t="shared" si="4"/>
        <v>211</v>
      </c>
      <c r="O15" s="99">
        <f t="shared" si="4"/>
        <v>520</v>
      </c>
      <c r="P15" s="101">
        <f t="shared" si="4"/>
        <v>442</v>
      </c>
      <c r="Q15" s="97">
        <v>7240</v>
      </c>
    </row>
    <row r="16" spans="1:17" x14ac:dyDescent="0.25">
      <c r="A16" s="98" t="s">
        <v>19</v>
      </c>
      <c r="B16" s="88">
        <v>2668</v>
      </c>
      <c r="C16" s="88">
        <v>2646</v>
      </c>
      <c r="D16" s="88">
        <v>3001</v>
      </c>
      <c r="E16" s="99">
        <f t="shared" si="0"/>
        <v>8315</v>
      </c>
      <c r="F16" s="92">
        <v>2838</v>
      </c>
      <c r="G16" s="93">
        <f t="shared" si="1"/>
        <v>11153</v>
      </c>
      <c r="H16" s="103">
        <v>1454</v>
      </c>
      <c r="I16" s="92">
        <v>1495</v>
      </c>
      <c r="J16" s="95">
        <v>0</v>
      </c>
      <c r="K16" s="93">
        <f>H16+I16+J16</f>
        <v>2949</v>
      </c>
      <c r="L16" s="94">
        <v>4333</v>
      </c>
      <c r="M16" s="95">
        <v>11447</v>
      </c>
      <c r="N16" s="95">
        <v>396</v>
      </c>
      <c r="O16" s="92">
        <v>3082</v>
      </c>
      <c r="P16" s="96">
        <v>920</v>
      </c>
      <c r="Q16" s="104">
        <v>34280</v>
      </c>
    </row>
    <row r="17" spans="1:17" x14ac:dyDescent="0.25">
      <c r="A17" s="98" t="s">
        <v>20</v>
      </c>
      <c r="B17" s="88">
        <v>3398</v>
      </c>
      <c r="C17" s="88">
        <v>3729</v>
      </c>
      <c r="D17" s="88">
        <v>3889</v>
      </c>
      <c r="E17" s="99">
        <f t="shared" si="0"/>
        <v>11016</v>
      </c>
      <c r="F17" s="92">
        <v>3457</v>
      </c>
      <c r="G17" s="93">
        <f t="shared" si="1"/>
        <v>14473</v>
      </c>
      <c r="H17" s="103">
        <v>3872</v>
      </c>
      <c r="I17" s="92">
        <v>1896</v>
      </c>
      <c r="J17" s="95">
        <v>0</v>
      </c>
      <c r="K17" s="93">
        <f t="shared" ref="K17:K18" si="5">H17+I17+J17</f>
        <v>5768</v>
      </c>
      <c r="L17" s="94">
        <v>4389</v>
      </c>
      <c r="M17" s="95">
        <v>11547</v>
      </c>
      <c r="N17" s="95">
        <v>388</v>
      </c>
      <c r="O17" s="92">
        <v>4036</v>
      </c>
      <c r="P17" s="126">
        <v>1523</v>
      </c>
      <c r="Q17" s="97">
        <v>42124</v>
      </c>
    </row>
    <row r="18" spans="1:17" x14ac:dyDescent="0.25">
      <c r="A18" s="98" t="s">
        <v>21</v>
      </c>
      <c r="B18" s="88">
        <v>5258</v>
      </c>
      <c r="C18" s="88">
        <v>4462</v>
      </c>
      <c r="D18" s="88">
        <v>5585</v>
      </c>
      <c r="E18" s="99">
        <f t="shared" si="0"/>
        <v>15305</v>
      </c>
      <c r="F18" s="92">
        <v>4878</v>
      </c>
      <c r="G18" s="93">
        <f t="shared" si="1"/>
        <v>20183</v>
      </c>
      <c r="H18" s="103">
        <v>4776</v>
      </c>
      <c r="I18" s="95">
        <v>3054</v>
      </c>
      <c r="J18" s="95">
        <v>0</v>
      </c>
      <c r="K18" s="93">
        <f t="shared" si="5"/>
        <v>7830</v>
      </c>
      <c r="L18" s="94">
        <v>4352</v>
      </c>
      <c r="M18" s="95">
        <v>12157</v>
      </c>
      <c r="N18" s="92">
        <v>1084</v>
      </c>
      <c r="O18" s="95">
        <v>4483</v>
      </c>
      <c r="P18" s="126">
        <v>1914</v>
      </c>
      <c r="Q18" s="97">
        <v>52003</v>
      </c>
    </row>
    <row r="19" spans="1:17" x14ac:dyDescent="0.25">
      <c r="A19" s="98" t="s">
        <v>22</v>
      </c>
      <c r="B19" s="106">
        <f>B16/B15</f>
        <v>2.9031556039173014</v>
      </c>
      <c r="C19" s="106">
        <v>0</v>
      </c>
      <c r="D19" s="106">
        <f t="shared" ref="D19:O19" si="6">D16/D15</f>
        <v>2.7582720588235294</v>
      </c>
      <c r="E19" s="106">
        <f t="shared" si="6"/>
        <v>2.7855946398659968</v>
      </c>
      <c r="F19" s="106">
        <f t="shared" si="6"/>
        <v>2.5753176043557167</v>
      </c>
      <c r="G19" s="107">
        <f t="shared" si="6"/>
        <v>2.728896501101052</v>
      </c>
      <c r="H19" s="105">
        <f t="shared" ref="H19" si="7">H16/H15</f>
        <v>2.2403697996918335</v>
      </c>
      <c r="I19" s="106">
        <f t="shared" si="6"/>
        <v>1.9415584415584415</v>
      </c>
      <c r="J19" s="106">
        <v>0</v>
      </c>
      <c r="K19" s="107">
        <f t="shared" si="6"/>
        <v>2.0782241014799157</v>
      </c>
      <c r="L19" s="105">
        <f t="shared" si="6"/>
        <v>21.773869346733669</v>
      </c>
      <c r="M19" s="106">
        <f t="shared" si="6"/>
        <v>31.621546961325969</v>
      </c>
      <c r="N19" s="106">
        <f t="shared" si="6"/>
        <v>1.8767772511848342</v>
      </c>
      <c r="O19" s="106">
        <f t="shared" si="6"/>
        <v>5.9269230769230772</v>
      </c>
      <c r="P19" s="108">
        <f t="shared" ref="P19" si="8">P16/P15</f>
        <v>2.0814479638009051</v>
      </c>
      <c r="Q19" s="109">
        <v>4.7</v>
      </c>
    </row>
    <row r="20" spans="1:17" x14ac:dyDescent="0.25">
      <c r="A20" s="98" t="s">
        <v>23</v>
      </c>
      <c r="B20" s="106">
        <f>B17/B18*100</f>
        <v>64.62533282616964</v>
      </c>
      <c r="C20" s="106">
        <v>0</v>
      </c>
      <c r="D20" s="106">
        <f t="shared" ref="D20:O20" si="9">D17/D18*100</f>
        <v>69.632945389435989</v>
      </c>
      <c r="E20" s="106">
        <f t="shared" si="9"/>
        <v>71.976478275073504</v>
      </c>
      <c r="F20" s="106">
        <f t="shared" si="9"/>
        <v>70.869208692086914</v>
      </c>
      <c r="G20" s="107">
        <f t="shared" si="9"/>
        <v>71.708863895357482</v>
      </c>
      <c r="H20" s="105">
        <f t="shared" ref="H20" si="10">H17/H18*100</f>
        <v>81.072026800670017</v>
      </c>
      <c r="I20" s="106">
        <f t="shared" si="9"/>
        <v>62.082514734774065</v>
      </c>
      <c r="J20" s="106">
        <v>0</v>
      </c>
      <c r="K20" s="107">
        <f t="shared" si="9"/>
        <v>73.665389527458487</v>
      </c>
      <c r="L20" s="105">
        <f t="shared" si="9"/>
        <v>100.85018382352942</v>
      </c>
      <c r="M20" s="106">
        <f t="shared" si="9"/>
        <v>94.982314715801593</v>
      </c>
      <c r="N20" s="106">
        <f t="shared" si="9"/>
        <v>35.793357933579337</v>
      </c>
      <c r="O20" s="106">
        <f t="shared" si="9"/>
        <v>90.028998438545614</v>
      </c>
      <c r="P20" s="108">
        <f t="shared" ref="P20" si="11">P17/P18*100</f>
        <v>79.571577847439912</v>
      </c>
      <c r="Q20" s="109">
        <v>81</v>
      </c>
    </row>
    <row r="21" spans="1:17" x14ac:dyDescent="0.25">
      <c r="A21" s="98" t="s">
        <v>24</v>
      </c>
      <c r="B21" s="111">
        <f>B15/B23</f>
        <v>48.368421052631582</v>
      </c>
      <c r="C21" s="111">
        <f>C15/C23</f>
        <v>61.125</v>
      </c>
      <c r="D21" s="111">
        <f t="shared" ref="D21:P21" si="12">D15/D23</f>
        <v>51.80952380952381</v>
      </c>
      <c r="E21" s="111">
        <f t="shared" si="12"/>
        <v>53.303571428571431</v>
      </c>
      <c r="F21" s="111">
        <f t="shared" si="12"/>
        <v>61.222222222222221</v>
      </c>
      <c r="G21" s="112">
        <f t="shared" si="12"/>
        <v>55.229729729729726</v>
      </c>
      <c r="H21" s="110">
        <f t="shared" ref="H21" si="13">H15/H23</f>
        <v>36.055555555555557</v>
      </c>
      <c r="I21" s="111">
        <f t="shared" si="12"/>
        <v>70</v>
      </c>
      <c r="J21" s="111">
        <v>0</v>
      </c>
      <c r="K21" s="112">
        <f t="shared" si="12"/>
        <v>48.931034482758619</v>
      </c>
      <c r="L21" s="110">
        <f t="shared" si="12"/>
        <v>12.4375</v>
      </c>
      <c r="M21" s="111">
        <f t="shared" si="12"/>
        <v>8.0444444444444443</v>
      </c>
      <c r="N21" s="111">
        <f t="shared" si="12"/>
        <v>52.75</v>
      </c>
      <c r="O21" s="111">
        <f t="shared" si="12"/>
        <v>32.5</v>
      </c>
      <c r="P21" s="113">
        <f t="shared" si="12"/>
        <v>63.142857142857146</v>
      </c>
      <c r="Q21" s="114">
        <v>37.799999999999997</v>
      </c>
    </row>
    <row r="22" spans="1:17" x14ac:dyDescent="0.25">
      <c r="A22" s="98" t="s">
        <v>25</v>
      </c>
      <c r="B22" s="106">
        <f>((100-B20)*B19)/B20</f>
        <v>1.5891316725386058</v>
      </c>
      <c r="C22" s="106">
        <v>0</v>
      </c>
      <c r="D22" s="106">
        <f t="shared" ref="D22:O22" si="14">((100-D20)*D19)/D20</f>
        <v>1.2028874805257666</v>
      </c>
      <c r="E22" s="106">
        <f t="shared" si="14"/>
        <v>1.0845511447335929</v>
      </c>
      <c r="F22" s="106">
        <f t="shared" si="14"/>
        <v>1.0585844130140221</v>
      </c>
      <c r="G22" s="107">
        <f t="shared" si="14"/>
        <v>1.0766253728520006</v>
      </c>
      <c r="H22" s="105">
        <f t="shared" ref="H22" si="15">((100-H20)*H19)/H20</f>
        <v>0.52306154414292805</v>
      </c>
      <c r="I22" s="106">
        <f t="shared" si="14"/>
        <v>1.1858252506986684</v>
      </c>
      <c r="J22" s="106">
        <v>0</v>
      </c>
      <c r="K22" s="107">
        <f t="shared" si="14"/>
        <v>0.74294349813654426</v>
      </c>
      <c r="L22" s="105">
        <f t="shared" si="14"/>
        <v>-0.18355734012967728</v>
      </c>
      <c r="M22" s="106">
        <f t="shared" si="14"/>
        <v>1.6704896203696937</v>
      </c>
      <c r="N22" s="106">
        <f t="shared" si="14"/>
        <v>3.3665901206820741</v>
      </c>
      <c r="O22" s="106">
        <f t="shared" si="14"/>
        <v>0.65642582145307637</v>
      </c>
      <c r="P22" s="115">
        <f>((100-P20)*P19)/P20</f>
        <v>0.5343704227486239</v>
      </c>
      <c r="Q22" s="116">
        <v>1.1000000000000001</v>
      </c>
    </row>
    <row r="23" spans="1:17" ht="15.75" thickBot="1" x14ac:dyDescent="0.3">
      <c r="A23" s="117" t="s">
        <v>56</v>
      </c>
      <c r="B23" s="120">
        <v>19</v>
      </c>
      <c r="C23" s="120">
        <v>16</v>
      </c>
      <c r="D23" s="120">
        <v>21</v>
      </c>
      <c r="E23" s="121">
        <f>SUM(B23:D23)</f>
        <v>56</v>
      </c>
      <c r="F23" s="122">
        <v>18</v>
      </c>
      <c r="G23" s="71">
        <f>E23+F23</f>
        <v>74</v>
      </c>
      <c r="H23" s="74">
        <v>18</v>
      </c>
      <c r="I23" s="75">
        <v>11</v>
      </c>
      <c r="J23" s="75">
        <v>0</v>
      </c>
      <c r="K23" s="118">
        <f>H23+I23+J23</f>
        <v>29</v>
      </c>
      <c r="L23" s="76">
        <v>16</v>
      </c>
      <c r="M23" s="77">
        <v>45</v>
      </c>
      <c r="N23" s="77">
        <v>4</v>
      </c>
      <c r="O23" s="77">
        <v>16</v>
      </c>
      <c r="P23" s="78">
        <v>7</v>
      </c>
      <c r="Q23" s="119">
        <v>191</v>
      </c>
    </row>
    <row r="24" spans="1:17" x14ac:dyDescent="0.25">
      <c r="A24" s="168" t="s">
        <v>57</v>
      </c>
      <c r="B24" s="169"/>
      <c r="C24" s="169"/>
      <c r="D24" s="16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</row>
    <row r="25" spans="1:17" ht="33.75" customHeight="1" x14ac:dyDescent="0.25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</row>
  </sheetData>
  <sheetProtection algorithmName="SHA-512" hashValue="Q/KtmDneO4Zqa92f8kn3j0enP8kIQ00VONPMKJv46TgRjP+RQSvYEUt/1Eqyi70OG06UvB1pamW2rIvi0U9ekQ==" saltValue="dIYRjmReRwNLNHBYaS+XAw==" spinCount="100000" sheet="1" objects="1" scenarios="1"/>
  <mergeCells count="7">
    <mergeCell ref="Q6:Q7"/>
    <mergeCell ref="A24:P25"/>
    <mergeCell ref="A1:P2"/>
    <mergeCell ref="A6:A7"/>
    <mergeCell ref="B6:G6"/>
    <mergeCell ref="H6:K6"/>
    <mergeCell ref="L6:O6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3 C13:D13 L13:O13 H13:J13 F13 P13" formulaRange="1"/>
    <ignoredError sqref="K13 G13 E13" formula="1" formulaRange="1"/>
    <ignoredError sqref="E15 G15 K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"/>
  <sheetViews>
    <sheetView tabSelected="1" zoomScale="115" zoomScaleNormal="115" workbookViewId="0">
      <selection activeCell="C29" sqref="C29"/>
    </sheetView>
  </sheetViews>
  <sheetFormatPr baseColWidth="10" defaultRowHeight="15" x14ac:dyDescent="0.25"/>
  <cols>
    <col min="1" max="1" width="35.140625" style="89" customWidth="1"/>
    <col min="2" max="2" width="11.42578125" style="89" customWidth="1"/>
    <col min="3" max="12" width="11.42578125" style="89"/>
    <col min="13" max="13" width="12" style="89" customWidth="1"/>
    <col min="14" max="16384" width="11.42578125" style="89"/>
  </cols>
  <sheetData>
    <row r="1" spans="1:17" x14ac:dyDescent="0.25">
      <c r="A1" s="132" t="s">
        <v>58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7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7"/>
    </row>
    <row r="3" spans="1:17" x14ac:dyDescent="0.25">
      <c r="P3" s="90"/>
    </row>
    <row r="4" spans="1:17" x14ac:dyDescent="0.25">
      <c r="P4" s="90"/>
    </row>
    <row r="5" spans="1:17" ht="15.75" thickBot="1" x14ac:dyDescent="0.3">
      <c r="P5" s="90"/>
    </row>
    <row r="6" spans="1:17" ht="15.75" customHeight="1" thickBot="1" x14ac:dyDescent="0.3">
      <c r="A6" s="159" t="s">
        <v>0</v>
      </c>
      <c r="B6" s="143" t="s">
        <v>1</v>
      </c>
      <c r="C6" s="141"/>
      <c r="D6" s="141"/>
      <c r="E6" s="141"/>
      <c r="F6" s="141"/>
      <c r="G6" s="142"/>
      <c r="H6" s="143" t="s">
        <v>39</v>
      </c>
      <c r="I6" s="141"/>
      <c r="J6" s="144"/>
      <c r="K6" s="142"/>
      <c r="L6" s="145" t="s">
        <v>2</v>
      </c>
      <c r="M6" s="146"/>
      <c r="N6" s="146"/>
      <c r="O6" s="146"/>
      <c r="P6" s="123"/>
      <c r="Q6" s="166" t="s">
        <v>3</v>
      </c>
    </row>
    <row r="7" spans="1:17" ht="30.75" thickBot="1" x14ac:dyDescent="0.3">
      <c r="A7" s="171"/>
      <c r="B7" s="72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73" t="s">
        <v>5</v>
      </c>
      <c r="H7" s="72" t="s">
        <v>28</v>
      </c>
      <c r="I7" s="3" t="s">
        <v>29</v>
      </c>
      <c r="J7" s="3" t="s">
        <v>30</v>
      </c>
      <c r="K7" s="73" t="s">
        <v>6</v>
      </c>
      <c r="L7" s="72" t="s">
        <v>7</v>
      </c>
      <c r="M7" s="3" t="s">
        <v>8</v>
      </c>
      <c r="N7" s="3" t="s">
        <v>9</v>
      </c>
      <c r="O7" s="23" t="s">
        <v>31</v>
      </c>
      <c r="P7" s="124" t="s">
        <v>10</v>
      </c>
      <c r="Q7" s="167"/>
    </row>
    <row r="8" spans="1:17" x14ac:dyDescent="0.25">
      <c r="A8" s="91" t="s">
        <v>11</v>
      </c>
      <c r="B8" s="88">
        <v>1177</v>
      </c>
      <c r="C8" s="88">
        <v>1594</v>
      </c>
      <c r="D8" s="88">
        <v>1426</v>
      </c>
      <c r="E8" s="99">
        <f>SUM(B8:D8)</f>
        <v>4197</v>
      </c>
      <c r="F8" s="92">
        <v>1449</v>
      </c>
      <c r="G8" s="93">
        <f>E8+F8</f>
        <v>5646</v>
      </c>
      <c r="H8" s="94">
        <v>868</v>
      </c>
      <c r="I8" s="92">
        <v>990</v>
      </c>
      <c r="J8" s="95">
        <v>0</v>
      </c>
      <c r="K8" s="93">
        <f>H8+I8+J8</f>
        <v>1858</v>
      </c>
      <c r="L8" s="94">
        <v>268</v>
      </c>
      <c r="M8" s="95">
        <v>504</v>
      </c>
      <c r="N8" s="95">
        <v>295</v>
      </c>
      <c r="O8" s="95">
        <v>690</v>
      </c>
      <c r="P8" s="96">
        <v>647</v>
      </c>
      <c r="Q8" s="173">
        <v>9908</v>
      </c>
    </row>
    <row r="9" spans="1:17" x14ac:dyDescent="0.25">
      <c r="A9" s="98" t="s">
        <v>12</v>
      </c>
      <c r="B9" s="87">
        <v>794</v>
      </c>
      <c r="C9" s="88">
        <v>1180</v>
      </c>
      <c r="D9" s="88">
        <v>1316</v>
      </c>
      <c r="E9" s="99">
        <f t="shared" ref="E9:E18" si="0">SUM(B9:D9)</f>
        <v>3290</v>
      </c>
      <c r="F9" s="92">
        <v>1339</v>
      </c>
      <c r="G9" s="93">
        <f t="shared" ref="G9:G18" si="1">E9+F9</f>
        <v>4629</v>
      </c>
      <c r="H9" s="94">
        <v>725</v>
      </c>
      <c r="I9" s="92">
        <v>833</v>
      </c>
      <c r="J9" s="95">
        <v>0</v>
      </c>
      <c r="K9" s="93">
        <f t="shared" ref="K9:K13" si="2">H9+I9+J9</f>
        <v>1558</v>
      </c>
      <c r="L9" s="94">
        <v>19</v>
      </c>
      <c r="M9" s="95">
        <v>384</v>
      </c>
      <c r="N9" s="95">
        <v>1</v>
      </c>
      <c r="O9" s="95">
        <v>464</v>
      </c>
      <c r="P9" s="96">
        <v>40</v>
      </c>
      <c r="Q9" s="174">
        <v>7095</v>
      </c>
    </row>
    <row r="10" spans="1:17" x14ac:dyDescent="0.25">
      <c r="A10" s="98" t="s">
        <v>13</v>
      </c>
      <c r="B10" s="87">
        <v>6</v>
      </c>
      <c r="C10" s="87">
        <v>1</v>
      </c>
      <c r="D10" s="87">
        <v>0</v>
      </c>
      <c r="E10" s="99">
        <f t="shared" si="0"/>
        <v>7</v>
      </c>
      <c r="F10" s="95">
        <v>5</v>
      </c>
      <c r="G10" s="93">
        <f t="shared" si="1"/>
        <v>12</v>
      </c>
      <c r="H10" s="94">
        <v>0</v>
      </c>
      <c r="I10" s="95">
        <v>1</v>
      </c>
      <c r="J10" s="95">
        <v>0</v>
      </c>
      <c r="K10" s="93">
        <f t="shared" si="2"/>
        <v>1</v>
      </c>
      <c r="L10" s="94">
        <v>11</v>
      </c>
      <c r="M10" s="95">
        <v>12</v>
      </c>
      <c r="N10" s="95">
        <v>8</v>
      </c>
      <c r="O10" s="95">
        <v>2</v>
      </c>
      <c r="P10" s="96">
        <v>50</v>
      </c>
      <c r="Q10" s="174">
        <v>96</v>
      </c>
    </row>
    <row r="11" spans="1:17" x14ac:dyDescent="0.25">
      <c r="A11" s="98" t="s">
        <v>14</v>
      </c>
      <c r="B11" s="172">
        <v>4</v>
      </c>
      <c r="C11" s="87">
        <v>6</v>
      </c>
      <c r="D11" s="87">
        <v>4</v>
      </c>
      <c r="E11" s="99">
        <f t="shared" si="0"/>
        <v>14</v>
      </c>
      <c r="F11" s="95">
        <v>1</v>
      </c>
      <c r="G11" s="93">
        <f t="shared" si="1"/>
        <v>15</v>
      </c>
      <c r="H11" s="94">
        <v>1</v>
      </c>
      <c r="I11" s="95">
        <v>2</v>
      </c>
      <c r="J11" s="95">
        <v>0</v>
      </c>
      <c r="K11" s="93">
        <f t="shared" si="2"/>
        <v>3</v>
      </c>
      <c r="L11" s="94">
        <v>0</v>
      </c>
      <c r="M11" s="95">
        <v>0</v>
      </c>
      <c r="N11" s="95">
        <v>1</v>
      </c>
      <c r="O11" s="95">
        <v>3</v>
      </c>
      <c r="P11" s="96">
        <v>0</v>
      </c>
      <c r="Q11" s="174">
        <v>22</v>
      </c>
    </row>
    <row r="12" spans="1:17" x14ac:dyDescent="0.25">
      <c r="A12" s="98" t="s">
        <v>15</v>
      </c>
      <c r="B12" s="87">
        <v>0</v>
      </c>
      <c r="C12" s="87">
        <v>0</v>
      </c>
      <c r="D12" s="87">
        <v>0</v>
      </c>
      <c r="E12" s="99">
        <f>SUM(B12:D12)</f>
        <v>0</v>
      </c>
      <c r="F12" s="95">
        <v>0</v>
      </c>
      <c r="G12" s="93">
        <f t="shared" si="1"/>
        <v>0</v>
      </c>
      <c r="H12" s="94">
        <v>1</v>
      </c>
      <c r="I12" s="95">
        <v>2</v>
      </c>
      <c r="J12" s="95">
        <v>0</v>
      </c>
      <c r="K12" s="93">
        <f t="shared" si="2"/>
        <v>3</v>
      </c>
      <c r="L12" s="94">
        <v>39</v>
      </c>
      <c r="M12" s="95">
        <v>7</v>
      </c>
      <c r="N12" s="95">
        <v>3</v>
      </c>
      <c r="O12" s="95">
        <v>3</v>
      </c>
      <c r="P12" s="96">
        <v>17</v>
      </c>
      <c r="Q12" s="174">
        <v>72</v>
      </c>
    </row>
    <row r="13" spans="1:17" x14ac:dyDescent="0.25">
      <c r="A13" s="98" t="s">
        <v>16</v>
      </c>
      <c r="B13" s="99">
        <f>SUM(B9:B12)</f>
        <v>804</v>
      </c>
      <c r="C13" s="99">
        <f t="shared" ref="C13:O13" si="3">SUM(C9:C12)</f>
        <v>1187</v>
      </c>
      <c r="D13" s="99">
        <f t="shared" si="3"/>
        <v>1320</v>
      </c>
      <c r="E13" s="99">
        <f t="shared" si="3"/>
        <v>3311</v>
      </c>
      <c r="F13" s="99">
        <f t="shared" si="3"/>
        <v>1345</v>
      </c>
      <c r="G13" s="93">
        <f t="shared" si="3"/>
        <v>4656</v>
      </c>
      <c r="H13" s="100">
        <f t="shared" si="3"/>
        <v>727</v>
      </c>
      <c r="I13" s="99">
        <f t="shared" si="3"/>
        <v>838</v>
      </c>
      <c r="J13" s="99">
        <f t="shared" si="3"/>
        <v>0</v>
      </c>
      <c r="K13" s="93">
        <f t="shared" si="2"/>
        <v>1565</v>
      </c>
      <c r="L13" s="100">
        <f t="shared" si="3"/>
        <v>69</v>
      </c>
      <c r="M13" s="99">
        <f t="shared" si="3"/>
        <v>403</v>
      </c>
      <c r="N13" s="99">
        <f t="shared" si="3"/>
        <v>13</v>
      </c>
      <c r="O13" s="99">
        <f t="shared" si="3"/>
        <v>472</v>
      </c>
      <c r="P13" s="101">
        <f>SUM(P9:P12)</f>
        <v>107</v>
      </c>
      <c r="Q13" s="174">
        <v>7285</v>
      </c>
    </row>
    <row r="14" spans="1:17" x14ac:dyDescent="0.25">
      <c r="A14" s="98" t="s">
        <v>17</v>
      </c>
      <c r="B14" s="87">
        <v>386</v>
      </c>
      <c r="C14" s="87">
        <v>110</v>
      </c>
      <c r="D14" s="87">
        <v>98</v>
      </c>
      <c r="E14" s="99">
        <f t="shared" si="0"/>
        <v>594</v>
      </c>
      <c r="F14" s="95">
        <v>95</v>
      </c>
      <c r="G14" s="93">
        <f t="shared" si="1"/>
        <v>689</v>
      </c>
      <c r="H14" s="94">
        <v>132</v>
      </c>
      <c r="I14" s="95">
        <v>157</v>
      </c>
      <c r="J14" s="95">
        <v>0</v>
      </c>
      <c r="K14" s="93">
        <f>H14+I14+J14</f>
        <v>289</v>
      </c>
      <c r="L14" s="94">
        <v>189</v>
      </c>
      <c r="M14" s="95">
        <v>88</v>
      </c>
      <c r="N14" s="95">
        <v>281</v>
      </c>
      <c r="O14" s="95">
        <v>202</v>
      </c>
      <c r="P14" s="102">
        <v>546</v>
      </c>
      <c r="Q14" s="174">
        <v>2284</v>
      </c>
    </row>
    <row r="15" spans="1:17" x14ac:dyDescent="0.25">
      <c r="A15" s="98" t="s">
        <v>18</v>
      </c>
      <c r="B15" s="99">
        <f>SUM(B13:B14)</f>
        <v>1190</v>
      </c>
      <c r="C15" s="99">
        <f t="shared" ref="C15:P15" si="4">SUM(C13:C14)</f>
        <v>1297</v>
      </c>
      <c r="D15" s="99">
        <f t="shared" si="4"/>
        <v>1418</v>
      </c>
      <c r="E15" s="99">
        <f t="shared" si="4"/>
        <v>3905</v>
      </c>
      <c r="F15" s="99">
        <f t="shared" si="4"/>
        <v>1440</v>
      </c>
      <c r="G15" s="93">
        <f t="shared" si="4"/>
        <v>5345</v>
      </c>
      <c r="H15" s="100">
        <f t="shared" si="4"/>
        <v>859</v>
      </c>
      <c r="I15" s="99">
        <f t="shared" si="4"/>
        <v>995</v>
      </c>
      <c r="J15" s="99">
        <f t="shared" si="4"/>
        <v>0</v>
      </c>
      <c r="K15" s="93">
        <f t="shared" si="4"/>
        <v>1854</v>
      </c>
      <c r="L15" s="100">
        <f t="shared" si="4"/>
        <v>258</v>
      </c>
      <c r="M15" s="99">
        <f t="shared" si="4"/>
        <v>491</v>
      </c>
      <c r="N15" s="99">
        <f t="shared" si="4"/>
        <v>294</v>
      </c>
      <c r="O15" s="99">
        <f t="shared" si="4"/>
        <v>674</v>
      </c>
      <c r="P15" s="101">
        <f t="shared" si="4"/>
        <v>653</v>
      </c>
      <c r="Q15" s="174">
        <v>9569</v>
      </c>
    </row>
    <row r="16" spans="1:17" x14ac:dyDescent="0.25">
      <c r="A16" s="98" t="s">
        <v>19</v>
      </c>
      <c r="B16" s="88">
        <v>3529</v>
      </c>
      <c r="C16" s="88">
        <v>3559</v>
      </c>
      <c r="D16" s="88">
        <v>4007</v>
      </c>
      <c r="E16" s="99">
        <f t="shared" si="0"/>
        <v>11095</v>
      </c>
      <c r="F16" s="92">
        <v>3713</v>
      </c>
      <c r="G16" s="93">
        <f t="shared" si="1"/>
        <v>14808</v>
      </c>
      <c r="H16" s="103">
        <v>1904</v>
      </c>
      <c r="I16" s="92">
        <v>1947</v>
      </c>
      <c r="J16" s="95">
        <v>0</v>
      </c>
      <c r="K16" s="93">
        <f>H16+I16+J16</f>
        <v>3851</v>
      </c>
      <c r="L16" s="94">
        <v>5750</v>
      </c>
      <c r="M16" s="95">
        <v>15234</v>
      </c>
      <c r="N16" s="95">
        <v>557</v>
      </c>
      <c r="O16" s="92">
        <v>4133</v>
      </c>
      <c r="P16" s="126">
        <v>1472</v>
      </c>
      <c r="Q16" s="175">
        <v>45805</v>
      </c>
    </row>
    <row r="17" spans="1:17" x14ac:dyDescent="0.25">
      <c r="A17" s="98" t="s">
        <v>20</v>
      </c>
      <c r="B17" s="88">
        <v>4527</v>
      </c>
      <c r="C17" s="88">
        <v>4897</v>
      </c>
      <c r="D17" s="88">
        <v>5524</v>
      </c>
      <c r="E17" s="99">
        <f t="shared" si="0"/>
        <v>14948</v>
      </c>
      <c r="F17" s="92">
        <v>4474</v>
      </c>
      <c r="G17" s="93">
        <f t="shared" si="1"/>
        <v>19422</v>
      </c>
      <c r="H17" s="103">
        <v>4449</v>
      </c>
      <c r="I17" s="92">
        <v>2457</v>
      </c>
      <c r="J17" s="95">
        <v>0</v>
      </c>
      <c r="K17" s="93">
        <f t="shared" ref="K17:K18" si="5">H17+I17+J17</f>
        <v>6906</v>
      </c>
      <c r="L17" s="94">
        <v>5733</v>
      </c>
      <c r="M17" s="95">
        <v>15523</v>
      </c>
      <c r="N17" s="95">
        <v>549</v>
      </c>
      <c r="O17" s="92">
        <v>5519</v>
      </c>
      <c r="P17" s="126">
        <v>1996</v>
      </c>
      <c r="Q17" s="176">
        <v>55648</v>
      </c>
    </row>
    <row r="18" spans="1:17" x14ac:dyDescent="0.25">
      <c r="A18" s="98" t="s">
        <v>21</v>
      </c>
      <c r="B18" s="88">
        <v>6896</v>
      </c>
      <c r="C18" s="88">
        <v>6100</v>
      </c>
      <c r="D18" s="88">
        <v>7405</v>
      </c>
      <c r="E18" s="99">
        <f t="shared" si="0"/>
        <v>20401</v>
      </c>
      <c r="F18" s="92">
        <v>6516</v>
      </c>
      <c r="G18" s="93">
        <f t="shared" si="1"/>
        <v>26917</v>
      </c>
      <c r="H18" s="103">
        <v>6414</v>
      </c>
      <c r="I18" s="95">
        <v>4146</v>
      </c>
      <c r="J18" s="95">
        <v>0</v>
      </c>
      <c r="K18" s="93">
        <f t="shared" si="5"/>
        <v>10560</v>
      </c>
      <c r="L18" s="94">
        <v>5808</v>
      </c>
      <c r="M18" s="95">
        <v>16252</v>
      </c>
      <c r="N18" s="92">
        <v>1448</v>
      </c>
      <c r="O18" s="92">
        <v>6033.1</v>
      </c>
      <c r="P18" s="126">
        <v>2699</v>
      </c>
      <c r="Q18" s="176">
        <v>69717</v>
      </c>
    </row>
    <row r="19" spans="1:17" x14ac:dyDescent="0.25">
      <c r="A19" s="98" t="s">
        <v>22</v>
      </c>
      <c r="B19" s="106">
        <f>B16/B15</f>
        <v>2.9655462184873951</v>
      </c>
      <c r="C19" s="106">
        <f>C16/C15</f>
        <v>2.74402467232074</v>
      </c>
      <c r="D19" s="106">
        <f t="shared" ref="D19:P19" si="6">D16/D15</f>
        <v>2.8258110014104374</v>
      </c>
      <c r="E19" s="106">
        <f t="shared" si="6"/>
        <v>2.8412291933418694</v>
      </c>
      <c r="F19" s="106">
        <f t="shared" si="6"/>
        <v>2.5784722222222221</v>
      </c>
      <c r="G19" s="107">
        <f t="shared" si="6"/>
        <v>2.7704396632366697</v>
      </c>
      <c r="H19" s="105">
        <f t="shared" si="6"/>
        <v>2.2165308498253782</v>
      </c>
      <c r="I19" s="106">
        <f t="shared" si="6"/>
        <v>1.9567839195979899</v>
      </c>
      <c r="J19" s="106">
        <v>0</v>
      </c>
      <c r="K19" s="107">
        <f t="shared" si="6"/>
        <v>2.0771305285868391</v>
      </c>
      <c r="L19" s="105">
        <f t="shared" si="6"/>
        <v>22.286821705426355</v>
      </c>
      <c r="M19" s="106">
        <f t="shared" si="6"/>
        <v>31.026476578411405</v>
      </c>
      <c r="N19" s="106">
        <f t="shared" si="6"/>
        <v>1.8945578231292517</v>
      </c>
      <c r="O19" s="106">
        <f t="shared" si="6"/>
        <v>6.1320474777448073</v>
      </c>
      <c r="P19" s="108">
        <f t="shared" si="6"/>
        <v>2.2542113323124044</v>
      </c>
      <c r="Q19" s="177">
        <v>4.8</v>
      </c>
    </row>
    <row r="20" spans="1:17" x14ac:dyDescent="0.25">
      <c r="A20" s="98" t="s">
        <v>23</v>
      </c>
      <c r="B20" s="106">
        <f>B17/B18*100</f>
        <v>65.646751740139209</v>
      </c>
      <c r="C20" s="106">
        <f>C17/C18*100</f>
        <v>80.278688524590166</v>
      </c>
      <c r="D20" s="106">
        <f t="shared" ref="D20:P20" si="7">D17/D18*100</f>
        <v>74.598244429439561</v>
      </c>
      <c r="E20" s="106">
        <f t="shared" si="7"/>
        <v>73.270918092250383</v>
      </c>
      <c r="F20" s="106">
        <f t="shared" si="7"/>
        <v>68.661755678330266</v>
      </c>
      <c r="G20" s="107">
        <f t="shared" si="7"/>
        <v>72.155143589553077</v>
      </c>
      <c r="H20" s="105">
        <f t="shared" si="7"/>
        <v>69.363891487371376</v>
      </c>
      <c r="I20" s="106">
        <f t="shared" si="7"/>
        <v>59.261939218523871</v>
      </c>
      <c r="J20" s="106">
        <v>0</v>
      </c>
      <c r="K20" s="107">
        <f t="shared" si="7"/>
        <v>65.397727272727266</v>
      </c>
      <c r="L20" s="105">
        <f t="shared" si="7"/>
        <v>98.708677685950406</v>
      </c>
      <c r="M20" s="106">
        <f t="shared" si="7"/>
        <v>95.514398227910419</v>
      </c>
      <c r="N20" s="106">
        <f t="shared" si="7"/>
        <v>37.914364640883981</v>
      </c>
      <c r="O20" s="106">
        <f t="shared" si="7"/>
        <v>91.478675970893903</v>
      </c>
      <c r="P20" s="108">
        <f t="shared" si="7"/>
        <v>73.953316042978884</v>
      </c>
      <c r="Q20" s="177">
        <v>79.8</v>
      </c>
    </row>
    <row r="21" spans="1:17" x14ac:dyDescent="0.25">
      <c r="A21" s="98" t="s">
        <v>24</v>
      </c>
      <c r="B21" s="111">
        <f>B15/B23</f>
        <v>66.111111111111114</v>
      </c>
      <c r="C21" s="111">
        <f>C15/C23</f>
        <v>72.055555555555557</v>
      </c>
      <c r="D21" s="111">
        <f t="shared" ref="D21:P21" si="8">D15/D23</f>
        <v>70.900000000000006</v>
      </c>
      <c r="E21" s="111">
        <f t="shared" si="8"/>
        <v>69.732142857142861</v>
      </c>
      <c r="F21" s="111">
        <f t="shared" si="8"/>
        <v>80</v>
      </c>
      <c r="G21" s="112">
        <f t="shared" si="8"/>
        <v>72.229729729729726</v>
      </c>
      <c r="H21" s="110">
        <f t="shared" si="8"/>
        <v>47.722222222222221</v>
      </c>
      <c r="I21" s="111">
        <f t="shared" si="8"/>
        <v>82.916666666666671</v>
      </c>
      <c r="J21" s="111">
        <v>0</v>
      </c>
      <c r="K21" s="112">
        <f t="shared" si="8"/>
        <v>61.8</v>
      </c>
      <c r="L21" s="110">
        <f t="shared" si="8"/>
        <v>16.125</v>
      </c>
      <c r="M21" s="111">
        <f t="shared" si="8"/>
        <v>10.911111111111111</v>
      </c>
      <c r="N21" s="111">
        <f t="shared" si="8"/>
        <v>73.5</v>
      </c>
      <c r="O21" s="111">
        <f t="shared" si="8"/>
        <v>39.647058823529413</v>
      </c>
      <c r="P21" s="113">
        <f t="shared" si="8"/>
        <v>93.285714285714292</v>
      </c>
      <c r="Q21" s="178">
        <v>49.8</v>
      </c>
    </row>
    <row r="22" spans="1:17" x14ac:dyDescent="0.25">
      <c r="A22" s="98" t="s">
        <v>25</v>
      </c>
      <c r="B22" s="106">
        <f>((100-B20)*B19)/B20</f>
        <v>1.5518840273021073</v>
      </c>
      <c r="C22" s="106">
        <f>((100-C20)*C19)/C20</f>
        <v>0.67409877083966707</v>
      </c>
      <c r="D22" s="106">
        <f t="shared" ref="D22:O22" si="9">((100-D20)*D19)/D20</f>
        <v>0.96222854700453209</v>
      </c>
      <c r="E22" s="106">
        <f t="shared" si="9"/>
        <v>1.0364746314753286</v>
      </c>
      <c r="F22" s="106">
        <f t="shared" si="9"/>
        <v>1.1768529901157303</v>
      </c>
      <c r="G22" s="107">
        <f t="shared" si="9"/>
        <v>1.0691198267922373</v>
      </c>
      <c r="H22" s="105">
        <f t="shared" si="9"/>
        <v>0.97898024722563903</v>
      </c>
      <c r="I22" s="106">
        <f t="shared" si="9"/>
        <v>1.345139617501427</v>
      </c>
      <c r="J22" s="106">
        <v>0</v>
      </c>
      <c r="K22" s="107">
        <f t="shared" si="9"/>
        <v>1.099020409999466</v>
      </c>
      <c r="L22" s="105">
        <f t="shared" si="9"/>
        <v>0.29155967694173845</v>
      </c>
      <c r="M22" s="106">
        <f t="shared" si="9"/>
        <v>1.4570831299144411</v>
      </c>
      <c r="N22" s="106">
        <f t="shared" si="9"/>
        <v>3.1023815719366064</v>
      </c>
      <c r="O22" s="106">
        <f t="shared" si="9"/>
        <v>0.57120594461108987</v>
      </c>
      <c r="P22" s="115">
        <f>((100-P20)*P19)/P20</f>
        <v>0.79394316964710421</v>
      </c>
      <c r="Q22" s="179">
        <v>1.2</v>
      </c>
    </row>
    <row r="23" spans="1:17" ht="15.75" thickBot="1" x14ac:dyDescent="0.3">
      <c r="A23" s="117" t="s">
        <v>56</v>
      </c>
      <c r="B23" s="120">
        <v>18</v>
      </c>
      <c r="C23" s="120">
        <v>18</v>
      </c>
      <c r="D23" s="120">
        <v>20</v>
      </c>
      <c r="E23" s="121">
        <f>SUM(B23:D23)</f>
        <v>56</v>
      </c>
      <c r="F23" s="122">
        <v>18</v>
      </c>
      <c r="G23" s="71">
        <f>E23+F23</f>
        <v>74</v>
      </c>
      <c r="H23" s="74">
        <v>18</v>
      </c>
      <c r="I23" s="75">
        <v>12</v>
      </c>
      <c r="J23" s="75">
        <v>0</v>
      </c>
      <c r="K23" s="118">
        <f>H23+I23+J23</f>
        <v>30</v>
      </c>
      <c r="L23" s="76">
        <v>16</v>
      </c>
      <c r="M23" s="77">
        <v>45</v>
      </c>
      <c r="N23" s="77">
        <v>4</v>
      </c>
      <c r="O23" s="77">
        <v>17</v>
      </c>
      <c r="P23" s="78">
        <v>7</v>
      </c>
      <c r="Q23" s="119">
        <f>G23+K23+L23+M23+N23+O23+P23</f>
        <v>193</v>
      </c>
    </row>
    <row r="24" spans="1:17" x14ac:dyDescent="0.25">
      <c r="A24" s="168" t="s">
        <v>57</v>
      </c>
      <c r="B24" s="169"/>
      <c r="C24" s="169"/>
      <c r="D24" s="16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</row>
    <row r="25" spans="1:17" ht="33.75" customHeight="1" x14ac:dyDescent="0.25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</row>
  </sheetData>
  <sheetProtection algorithmName="SHA-512" hashValue="jgrM/gSZDpAo2yYuKk2s21L1Dsq02Q9p0jTtEYgcIejDofwXFqDeSjkn0jYzgAOb0j74VAWJGmGvickOGeM3Rg==" saltValue="auFCJaFmih2oscc26AerEA==" spinCount="100000" sheet="1" objects="1" scenarios="1"/>
  <mergeCells count="7">
    <mergeCell ref="Q6:Q7"/>
    <mergeCell ref="A24:P25"/>
    <mergeCell ref="A1:P2"/>
    <mergeCell ref="A6:A7"/>
    <mergeCell ref="B6:G6"/>
    <mergeCell ref="H6:K6"/>
    <mergeCell ref="L6:O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5"/>
  <sheetViews>
    <sheetView zoomScale="93" zoomScaleNormal="93" workbookViewId="0">
      <selection sqref="A1:W2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32" t="s">
        <v>52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4"/>
    </row>
    <row r="2" spans="1:24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8" t="s">
        <v>0</v>
      </c>
      <c r="B6" s="154" t="s">
        <v>43</v>
      </c>
      <c r="C6" s="155"/>
      <c r="D6" s="155"/>
      <c r="E6" s="155"/>
      <c r="F6" s="155"/>
      <c r="G6" s="156"/>
      <c r="H6" s="157" t="s">
        <v>39</v>
      </c>
      <c r="I6" s="155"/>
      <c r="J6" s="158"/>
      <c r="K6" s="156"/>
      <c r="L6" s="159" t="s">
        <v>2</v>
      </c>
      <c r="M6" s="147"/>
      <c r="N6" s="147"/>
      <c r="O6" s="147"/>
      <c r="P6" s="147"/>
      <c r="Q6" s="53"/>
      <c r="R6" s="160" t="s">
        <v>37</v>
      </c>
      <c r="S6" s="161"/>
      <c r="T6" s="161"/>
      <c r="U6" s="161"/>
      <c r="V6" s="161"/>
      <c r="W6" s="162"/>
      <c r="X6" s="127" t="s">
        <v>3</v>
      </c>
    </row>
    <row r="7" spans="1:24" ht="45.75" thickBot="1" x14ac:dyDescent="0.3">
      <c r="A7" s="139"/>
      <c r="B7" s="34" t="s">
        <v>27</v>
      </c>
      <c r="C7" s="33" t="s">
        <v>28</v>
      </c>
      <c r="D7" s="33" t="s">
        <v>29</v>
      </c>
      <c r="E7" s="33" t="s">
        <v>4</v>
      </c>
      <c r="F7" s="33" t="s">
        <v>30</v>
      </c>
      <c r="G7" s="33" t="s">
        <v>5</v>
      </c>
      <c r="H7" s="33" t="s">
        <v>28</v>
      </c>
      <c r="I7" s="33" t="s">
        <v>29</v>
      </c>
      <c r="J7" s="33" t="s">
        <v>30</v>
      </c>
      <c r="K7" s="33" t="s">
        <v>6</v>
      </c>
      <c r="L7" s="33" t="s">
        <v>7</v>
      </c>
      <c r="M7" s="33" t="s">
        <v>8</v>
      </c>
      <c r="N7" s="33" t="s">
        <v>9</v>
      </c>
      <c r="O7" s="35" t="s">
        <v>31</v>
      </c>
      <c r="P7" s="54" t="s">
        <v>32</v>
      </c>
      <c r="Q7" s="55" t="s">
        <v>10</v>
      </c>
      <c r="R7" s="56" t="s">
        <v>41</v>
      </c>
      <c r="S7" s="56" t="s">
        <v>42</v>
      </c>
      <c r="T7" s="56" t="s">
        <v>44</v>
      </c>
      <c r="U7" s="56" t="s">
        <v>46</v>
      </c>
      <c r="V7" s="56" t="s">
        <v>35</v>
      </c>
      <c r="W7" s="56" t="s">
        <v>47</v>
      </c>
      <c r="X7" s="151"/>
    </row>
    <row r="8" spans="1:24" x14ac:dyDescent="0.25">
      <c r="A8" s="43" t="s">
        <v>11</v>
      </c>
      <c r="B8" s="37">
        <v>689</v>
      </c>
      <c r="C8" s="38">
        <v>529</v>
      </c>
      <c r="D8" s="49">
        <v>1695</v>
      </c>
      <c r="E8" s="79">
        <v>2913</v>
      </c>
      <c r="F8" s="64">
        <v>1404</v>
      </c>
      <c r="G8" s="80">
        <v>4317</v>
      </c>
      <c r="H8" s="40">
        <v>369</v>
      </c>
      <c r="I8" s="64">
        <v>1327</v>
      </c>
      <c r="J8" s="40">
        <v>17</v>
      </c>
      <c r="K8" s="80">
        <v>1713</v>
      </c>
      <c r="L8" s="38">
        <v>282</v>
      </c>
      <c r="M8" s="38">
        <v>474</v>
      </c>
      <c r="N8" s="38">
        <v>269</v>
      </c>
      <c r="O8" s="38">
        <v>610</v>
      </c>
      <c r="P8" s="38">
        <v>77</v>
      </c>
      <c r="Q8" s="38">
        <v>0</v>
      </c>
      <c r="R8" s="42">
        <v>0</v>
      </c>
      <c r="S8" s="52">
        <v>531</v>
      </c>
      <c r="T8" s="42">
        <v>0</v>
      </c>
      <c r="U8" s="42">
        <v>3</v>
      </c>
      <c r="V8" s="42">
        <v>0</v>
      </c>
      <c r="W8" s="42">
        <v>28</v>
      </c>
      <c r="X8" s="58">
        <v>8304</v>
      </c>
    </row>
    <row r="9" spans="1:24" x14ac:dyDescent="0.25">
      <c r="A9" s="44" t="s">
        <v>12</v>
      </c>
      <c r="B9" s="9">
        <v>516</v>
      </c>
      <c r="C9" s="12">
        <v>479</v>
      </c>
      <c r="D9" s="50">
        <v>1583</v>
      </c>
      <c r="E9" s="51">
        <v>2578</v>
      </c>
      <c r="F9" s="31">
        <v>1301</v>
      </c>
      <c r="G9" s="81">
        <v>3879</v>
      </c>
      <c r="H9" s="13">
        <v>298</v>
      </c>
      <c r="I9" s="31">
        <v>1247</v>
      </c>
      <c r="J9" s="13">
        <v>7</v>
      </c>
      <c r="K9" s="81">
        <v>1552</v>
      </c>
      <c r="L9" s="12">
        <v>13</v>
      </c>
      <c r="M9" s="12">
        <v>344</v>
      </c>
      <c r="N9" s="12">
        <v>1</v>
      </c>
      <c r="O9" s="12">
        <v>334</v>
      </c>
      <c r="P9" s="38">
        <v>6</v>
      </c>
      <c r="Q9" s="12">
        <v>0</v>
      </c>
      <c r="R9" s="15">
        <v>0</v>
      </c>
      <c r="S9" s="15">
        <v>335</v>
      </c>
      <c r="T9" s="15">
        <v>0</v>
      </c>
      <c r="U9" s="15">
        <v>0</v>
      </c>
      <c r="V9" s="15">
        <v>0</v>
      </c>
      <c r="W9" s="15">
        <v>8</v>
      </c>
      <c r="X9" s="59">
        <v>6472</v>
      </c>
    </row>
    <row r="10" spans="1:24" x14ac:dyDescent="0.25">
      <c r="A10" s="44" t="s">
        <v>13</v>
      </c>
      <c r="B10" s="9">
        <v>1</v>
      </c>
      <c r="C10" s="12">
        <v>0</v>
      </c>
      <c r="D10" s="9">
        <v>1</v>
      </c>
      <c r="E10" s="16">
        <v>2</v>
      </c>
      <c r="F10" s="13">
        <v>2</v>
      </c>
      <c r="G10" s="17">
        <v>4</v>
      </c>
      <c r="H10" s="13">
        <v>0</v>
      </c>
      <c r="I10" s="13">
        <v>0</v>
      </c>
      <c r="J10" s="13">
        <v>0</v>
      </c>
      <c r="K10" s="17">
        <v>0</v>
      </c>
      <c r="L10" s="12">
        <v>3</v>
      </c>
      <c r="M10" s="12">
        <v>12</v>
      </c>
      <c r="N10" s="12">
        <v>9</v>
      </c>
      <c r="O10" s="12">
        <v>2</v>
      </c>
      <c r="P10" s="38">
        <v>43</v>
      </c>
      <c r="Q10" s="12">
        <v>0</v>
      </c>
      <c r="R10" s="15">
        <v>0</v>
      </c>
      <c r="S10" s="15">
        <v>2</v>
      </c>
      <c r="T10" s="15">
        <v>0</v>
      </c>
      <c r="U10" s="15">
        <v>0</v>
      </c>
      <c r="V10" s="15">
        <v>0</v>
      </c>
      <c r="W10" s="15">
        <v>0</v>
      </c>
      <c r="X10" s="59">
        <v>75</v>
      </c>
    </row>
    <row r="11" spans="1:24" x14ac:dyDescent="0.25">
      <c r="A11" s="44" t="s">
        <v>14</v>
      </c>
      <c r="B11" s="9">
        <v>4</v>
      </c>
      <c r="C11" s="12">
        <v>2</v>
      </c>
      <c r="D11" s="9">
        <v>1</v>
      </c>
      <c r="E11" s="16">
        <v>7</v>
      </c>
      <c r="F11" s="13">
        <v>2</v>
      </c>
      <c r="G11" s="17">
        <v>9</v>
      </c>
      <c r="H11" s="13">
        <v>0</v>
      </c>
      <c r="I11" s="13">
        <v>2</v>
      </c>
      <c r="J11" s="13">
        <v>0</v>
      </c>
      <c r="K11" s="17">
        <v>2</v>
      </c>
      <c r="L11" s="12">
        <v>1</v>
      </c>
      <c r="M11" s="12">
        <v>1</v>
      </c>
      <c r="N11" s="12">
        <v>0</v>
      </c>
      <c r="O11" s="12">
        <v>0</v>
      </c>
      <c r="P11" s="38">
        <v>0</v>
      </c>
      <c r="Q11" s="12">
        <v>0</v>
      </c>
      <c r="R11" s="15">
        <v>0</v>
      </c>
      <c r="S11" s="15">
        <v>3</v>
      </c>
      <c r="T11" s="15">
        <v>0</v>
      </c>
      <c r="U11" s="15">
        <v>0</v>
      </c>
      <c r="V11" s="15">
        <v>0</v>
      </c>
      <c r="W11" s="15">
        <v>0</v>
      </c>
      <c r="X11" s="59">
        <v>16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v>0</v>
      </c>
      <c r="F12" s="13">
        <v>1</v>
      </c>
      <c r="G12" s="17">
        <v>1</v>
      </c>
      <c r="H12" s="13">
        <v>0</v>
      </c>
      <c r="I12" s="13">
        <v>1</v>
      </c>
      <c r="J12" s="13">
        <v>0</v>
      </c>
      <c r="K12" s="17">
        <v>1</v>
      </c>
      <c r="L12" s="12">
        <v>40</v>
      </c>
      <c r="M12" s="12">
        <v>7</v>
      </c>
      <c r="N12" s="12">
        <v>1</v>
      </c>
      <c r="O12" s="12">
        <v>4</v>
      </c>
      <c r="P12" s="38">
        <v>28</v>
      </c>
      <c r="Q12" s="12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59">
        <v>82</v>
      </c>
    </row>
    <row r="13" spans="1:24" x14ac:dyDescent="0.25">
      <c r="A13" s="44" t="s">
        <v>16</v>
      </c>
      <c r="B13" s="16">
        <v>521</v>
      </c>
      <c r="C13" s="16">
        <v>481</v>
      </c>
      <c r="D13" s="51">
        <v>1585</v>
      </c>
      <c r="E13" s="51">
        <v>2587</v>
      </c>
      <c r="F13" s="51">
        <v>1306</v>
      </c>
      <c r="G13" s="51">
        <v>3893</v>
      </c>
      <c r="H13" s="16">
        <v>298</v>
      </c>
      <c r="I13" s="51">
        <v>1250</v>
      </c>
      <c r="J13" s="16">
        <v>7</v>
      </c>
      <c r="K13" s="81">
        <v>1555</v>
      </c>
      <c r="L13" s="16">
        <v>57</v>
      </c>
      <c r="M13" s="16">
        <v>364</v>
      </c>
      <c r="N13" s="16">
        <v>11</v>
      </c>
      <c r="O13" s="16">
        <v>340</v>
      </c>
      <c r="P13" s="16">
        <v>77</v>
      </c>
      <c r="Q13" s="16">
        <v>0</v>
      </c>
      <c r="R13" s="16">
        <v>0</v>
      </c>
      <c r="S13" s="16">
        <v>340</v>
      </c>
      <c r="T13" s="16">
        <v>0</v>
      </c>
      <c r="U13" s="16">
        <v>0</v>
      </c>
      <c r="V13" s="16">
        <v>0</v>
      </c>
      <c r="W13" s="16">
        <v>8</v>
      </c>
      <c r="X13" s="60">
        <v>6645</v>
      </c>
    </row>
    <row r="14" spans="1:24" x14ac:dyDescent="0.25">
      <c r="A14" s="44" t="s">
        <v>17</v>
      </c>
      <c r="B14" s="12">
        <v>174</v>
      </c>
      <c r="C14" s="12">
        <v>46</v>
      </c>
      <c r="D14" s="12">
        <v>106</v>
      </c>
      <c r="E14" s="16">
        <v>326</v>
      </c>
      <c r="F14" s="31">
        <v>96</v>
      </c>
      <c r="G14" s="17">
        <v>422</v>
      </c>
      <c r="H14" s="13">
        <v>67</v>
      </c>
      <c r="I14" s="13">
        <v>188</v>
      </c>
      <c r="J14" s="13">
        <v>10</v>
      </c>
      <c r="K14" s="17">
        <v>265</v>
      </c>
      <c r="L14" s="12">
        <v>222</v>
      </c>
      <c r="M14" s="12">
        <v>105</v>
      </c>
      <c r="N14" s="12">
        <v>260</v>
      </c>
      <c r="O14" s="12">
        <v>275</v>
      </c>
      <c r="P14" s="12">
        <v>0</v>
      </c>
      <c r="Q14" s="15">
        <v>0</v>
      </c>
      <c r="R14" s="15">
        <v>0</v>
      </c>
      <c r="S14" s="15">
        <v>174</v>
      </c>
      <c r="T14" s="15">
        <v>0</v>
      </c>
      <c r="U14" s="15">
        <v>3</v>
      </c>
      <c r="V14" s="15">
        <v>0</v>
      </c>
      <c r="W14" s="15">
        <v>20</v>
      </c>
      <c r="X14" s="59">
        <v>1746</v>
      </c>
    </row>
    <row r="15" spans="1:24" x14ac:dyDescent="0.25">
      <c r="A15" s="44" t="s">
        <v>18</v>
      </c>
      <c r="B15" s="16">
        <v>695</v>
      </c>
      <c r="C15" s="16">
        <v>527</v>
      </c>
      <c r="D15" s="51">
        <v>1691</v>
      </c>
      <c r="E15" s="51">
        <v>2913</v>
      </c>
      <c r="F15" s="51">
        <v>1402</v>
      </c>
      <c r="G15" s="51">
        <v>4315</v>
      </c>
      <c r="H15" s="16">
        <v>365</v>
      </c>
      <c r="I15" s="51">
        <v>1438</v>
      </c>
      <c r="J15" s="16">
        <v>17</v>
      </c>
      <c r="K15" s="51">
        <v>1820</v>
      </c>
      <c r="L15" s="16">
        <v>279</v>
      </c>
      <c r="M15" s="16">
        <v>469</v>
      </c>
      <c r="N15" s="16">
        <v>271</v>
      </c>
      <c r="O15" s="16">
        <v>615</v>
      </c>
      <c r="P15" s="16">
        <v>77</v>
      </c>
      <c r="Q15" s="16">
        <v>0</v>
      </c>
      <c r="R15" s="16">
        <v>0</v>
      </c>
      <c r="S15" s="16">
        <v>514</v>
      </c>
      <c r="T15" s="16">
        <v>0</v>
      </c>
      <c r="U15" s="16">
        <v>3</v>
      </c>
      <c r="V15" s="16">
        <v>0</v>
      </c>
      <c r="W15" s="16">
        <v>28</v>
      </c>
      <c r="X15" s="60">
        <v>8391</v>
      </c>
    </row>
    <row r="16" spans="1:24" x14ac:dyDescent="0.25">
      <c r="A16" s="44" t="s">
        <v>19</v>
      </c>
      <c r="B16" s="30">
        <v>2143</v>
      </c>
      <c r="C16" s="30">
        <v>1226</v>
      </c>
      <c r="D16" s="30">
        <v>4031</v>
      </c>
      <c r="E16" s="51">
        <v>7400</v>
      </c>
      <c r="F16" s="31">
        <v>3473</v>
      </c>
      <c r="G16" s="81">
        <v>10873</v>
      </c>
      <c r="H16" s="13">
        <v>637</v>
      </c>
      <c r="I16" s="31">
        <v>2307</v>
      </c>
      <c r="J16" s="13">
        <v>15</v>
      </c>
      <c r="K16" s="81">
        <v>2959</v>
      </c>
      <c r="L16" s="12">
        <v>5819</v>
      </c>
      <c r="M16" s="9">
        <v>14267</v>
      </c>
      <c r="N16" s="12">
        <v>515</v>
      </c>
      <c r="O16" s="30">
        <v>3262</v>
      </c>
      <c r="P16" s="30">
        <v>96</v>
      </c>
      <c r="Q16" s="12">
        <v>0</v>
      </c>
      <c r="R16" s="15">
        <v>0</v>
      </c>
      <c r="S16" s="57">
        <v>1272</v>
      </c>
      <c r="T16" s="15">
        <v>0</v>
      </c>
      <c r="U16" s="57">
        <v>144</v>
      </c>
      <c r="V16" s="15">
        <v>0</v>
      </c>
      <c r="W16" s="15">
        <v>21</v>
      </c>
      <c r="X16" s="65">
        <v>39228</v>
      </c>
    </row>
    <row r="17" spans="1:24" x14ac:dyDescent="0.25">
      <c r="A17" s="44" t="s">
        <v>20</v>
      </c>
      <c r="B17" s="30">
        <v>2634</v>
      </c>
      <c r="C17" s="30">
        <v>1254</v>
      </c>
      <c r="D17" s="30">
        <v>4700</v>
      </c>
      <c r="E17" s="51">
        <v>8588</v>
      </c>
      <c r="F17" s="31">
        <v>4603</v>
      </c>
      <c r="G17" s="81">
        <v>13191</v>
      </c>
      <c r="H17" s="13">
        <v>883</v>
      </c>
      <c r="I17" s="31">
        <v>2797</v>
      </c>
      <c r="J17" s="13">
        <v>12</v>
      </c>
      <c r="K17" s="81">
        <v>3692</v>
      </c>
      <c r="L17" s="12">
        <v>5797</v>
      </c>
      <c r="M17" s="9">
        <v>16179</v>
      </c>
      <c r="N17" s="12">
        <v>515</v>
      </c>
      <c r="O17" s="30">
        <v>5089</v>
      </c>
      <c r="P17" s="30">
        <v>53</v>
      </c>
      <c r="Q17" s="12">
        <v>0</v>
      </c>
      <c r="R17" s="15">
        <v>0</v>
      </c>
      <c r="S17" s="15">
        <v>1623</v>
      </c>
      <c r="T17" s="15">
        <v>0</v>
      </c>
      <c r="U17" s="15">
        <v>71</v>
      </c>
      <c r="V17" s="15">
        <v>0</v>
      </c>
      <c r="W17" s="15">
        <v>16</v>
      </c>
      <c r="X17" s="60">
        <v>46226</v>
      </c>
    </row>
    <row r="18" spans="1:24" x14ac:dyDescent="0.25">
      <c r="A18" s="44" t="s">
        <v>21</v>
      </c>
      <c r="B18" s="30">
        <v>4280</v>
      </c>
      <c r="C18" s="30">
        <v>2544</v>
      </c>
      <c r="D18" s="30">
        <v>7760</v>
      </c>
      <c r="E18" s="51">
        <v>14584</v>
      </c>
      <c r="F18" s="31">
        <v>7023</v>
      </c>
      <c r="G18" s="81">
        <v>21607</v>
      </c>
      <c r="H18" s="31">
        <v>2604</v>
      </c>
      <c r="I18" s="13">
        <v>6472</v>
      </c>
      <c r="J18" s="13">
        <v>517</v>
      </c>
      <c r="K18" s="17">
        <v>9593</v>
      </c>
      <c r="L18" s="12">
        <v>5840</v>
      </c>
      <c r="M18" s="9">
        <v>16334</v>
      </c>
      <c r="N18" s="30">
        <v>1460</v>
      </c>
      <c r="O18" s="12">
        <v>5113</v>
      </c>
      <c r="P18" s="12">
        <v>525</v>
      </c>
      <c r="Q18" s="12">
        <v>0</v>
      </c>
      <c r="R18" s="15">
        <v>0</v>
      </c>
      <c r="S18" s="15">
        <v>3322</v>
      </c>
      <c r="T18" s="15">
        <v>0</v>
      </c>
      <c r="U18" s="15">
        <v>84</v>
      </c>
      <c r="V18" s="15">
        <v>0</v>
      </c>
      <c r="W18" s="15">
        <v>1410</v>
      </c>
      <c r="X18" s="60">
        <v>65288</v>
      </c>
    </row>
    <row r="19" spans="1:24" x14ac:dyDescent="0.25">
      <c r="A19" s="44" t="s">
        <v>22</v>
      </c>
      <c r="B19" s="11">
        <v>3.0834532374101</v>
      </c>
      <c r="C19" s="11">
        <v>2.3263757115749999</v>
      </c>
      <c r="D19" s="11">
        <v>2.4</v>
      </c>
      <c r="E19" s="11">
        <v>2.5</v>
      </c>
      <c r="F19" s="11">
        <v>2.5</v>
      </c>
      <c r="G19" s="11">
        <v>2.5</v>
      </c>
      <c r="H19" s="11">
        <v>1.745205479</v>
      </c>
      <c r="I19" s="11">
        <v>1.6</v>
      </c>
      <c r="J19" s="11">
        <v>0.88235294117647001</v>
      </c>
      <c r="K19" s="11">
        <v>1.6</v>
      </c>
      <c r="L19" s="11">
        <v>20.9</v>
      </c>
      <c r="M19" s="11">
        <v>30.4</v>
      </c>
      <c r="N19" s="11">
        <v>1.9</v>
      </c>
      <c r="O19" s="11">
        <v>5.3</v>
      </c>
      <c r="P19" s="11">
        <v>1.2</v>
      </c>
      <c r="Q19" s="11">
        <v>0</v>
      </c>
      <c r="R19" s="11">
        <v>0</v>
      </c>
      <c r="S19" s="11">
        <v>2.5</v>
      </c>
      <c r="T19" s="11">
        <v>0</v>
      </c>
      <c r="U19" s="11">
        <v>48</v>
      </c>
      <c r="V19" s="11">
        <v>0</v>
      </c>
      <c r="W19" s="11">
        <v>0.8</v>
      </c>
      <c r="X19" s="61">
        <v>4.7</v>
      </c>
    </row>
    <row r="20" spans="1:24" x14ac:dyDescent="0.25">
      <c r="A20" s="44" t="s">
        <v>23</v>
      </c>
      <c r="B20" s="11">
        <v>61.5420560747664</v>
      </c>
      <c r="C20" s="11">
        <v>49.292452830188701</v>
      </c>
      <c r="D20" s="11">
        <v>60.6</v>
      </c>
      <c r="E20" s="11">
        <v>58.9</v>
      </c>
      <c r="F20" s="11">
        <v>65.5</v>
      </c>
      <c r="G20" s="11">
        <v>61</v>
      </c>
      <c r="H20" s="11">
        <v>33.909370199999998</v>
      </c>
      <c r="I20" s="11">
        <v>43.2</v>
      </c>
      <c r="J20" s="11">
        <v>2.2999999999999998</v>
      </c>
      <c r="K20" s="11">
        <v>38.5</v>
      </c>
      <c r="L20" s="11">
        <v>99.3</v>
      </c>
      <c r="M20" s="11">
        <v>99.1</v>
      </c>
      <c r="N20" s="11">
        <v>35.299999999999997</v>
      </c>
      <c r="O20" s="11">
        <v>99.5</v>
      </c>
      <c r="P20" s="11">
        <v>10.1</v>
      </c>
      <c r="Q20" s="11">
        <v>0</v>
      </c>
      <c r="R20" s="11">
        <v>0</v>
      </c>
      <c r="S20" s="11">
        <v>48.9</v>
      </c>
      <c r="T20" s="11">
        <v>0</v>
      </c>
      <c r="U20" s="11">
        <v>84.5</v>
      </c>
      <c r="V20" s="11">
        <v>0</v>
      </c>
      <c r="W20" s="11">
        <v>1.1000000000000001</v>
      </c>
      <c r="X20" s="61">
        <v>70.8</v>
      </c>
    </row>
    <row r="21" spans="1:24" x14ac:dyDescent="0.25">
      <c r="A21" s="44" t="s">
        <v>24</v>
      </c>
      <c r="B21" s="11">
        <v>34.75</v>
      </c>
      <c r="C21" s="11">
        <v>32.9375</v>
      </c>
      <c r="D21" s="11">
        <v>79.599999999999994</v>
      </c>
      <c r="E21" s="11">
        <v>71.2</v>
      </c>
      <c r="F21" s="11">
        <v>72.8</v>
      </c>
      <c r="G21" s="11">
        <v>71.7</v>
      </c>
      <c r="H21" s="11">
        <v>22.346938779999999</v>
      </c>
      <c r="I21" s="11">
        <v>81</v>
      </c>
      <c r="J21" s="11">
        <v>3</v>
      </c>
      <c r="K21" s="11">
        <v>89.1</v>
      </c>
      <c r="L21" s="11">
        <v>17.399999999999999</v>
      </c>
      <c r="M21" s="11">
        <v>10.5</v>
      </c>
      <c r="N21" s="11">
        <v>67.8</v>
      </c>
      <c r="O21" s="11">
        <v>43.9</v>
      </c>
      <c r="P21" s="11">
        <v>46.2</v>
      </c>
      <c r="Q21" s="11">
        <v>0</v>
      </c>
      <c r="R21" s="11">
        <v>0</v>
      </c>
      <c r="S21" s="11">
        <v>23.4</v>
      </c>
      <c r="T21" s="11">
        <v>0</v>
      </c>
      <c r="U21" s="11">
        <v>1.2</v>
      </c>
      <c r="V21" s="11">
        <v>0</v>
      </c>
      <c r="W21" s="11">
        <v>3</v>
      </c>
      <c r="X21" s="61">
        <v>46.3</v>
      </c>
    </row>
    <row r="22" spans="1:24" x14ac:dyDescent="0.25">
      <c r="A22" s="44" t="s">
        <v>25</v>
      </c>
      <c r="B22" s="11">
        <v>1.9268656145698999</v>
      </c>
      <c r="C22" s="11">
        <v>2.3931616171704002</v>
      </c>
      <c r="D22" s="11">
        <v>1.6</v>
      </c>
      <c r="E22" s="11">
        <v>1.8</v>
      </c>
      <c r="F22" s="11">
        <v>1.3</v>
      </c>
      <c r="G22" s="11">
        <v>1.6</v>
      </c>
      <c r="H22" s="11">
        <v>3.4014707020000001</v>
      </c>
      <c r="I22" s="11">
        <v>2.1</v>
      </c>
      <c r="J22" s="11">
        <v>37.132352939999997</v>
      </c>
      <c r="K22" s="11">
        <v>2.6</v>
      </c>
      <c r="L22" s="11">
        <v>0.2</v>
      </c>
      <c r="M22" s="11">
        <v>0.3</v>
      </c>
      <c r="N22" s="11">
        <v>3.5</v>
      </c>
      <c r="O22" s="11">
        <v>0</v>
      </c>
      <c r="P22" s="11">
        <v>11.1</v>
      </c>
      <c r="Q22" s="11">
        <v>0</v>
      </c>
      <c r="R22" s="14">
        <v>0</v>
      </c>
      <c r="S22" s="14">
        <v>2.6</v>
      </c>
      <c r="T22" s="14">
        <v>0</v>
      </c>
      <c r="U22" s="14">
        <v>8.8000000000000007</v>
      </c>
      <c r="V22" s="14">
        <v>0</v>
      </c>
      <c r="W22" s="14">
        <v>65.3</v>
      </c>
      <c r="X22" s="62">
        <v>1.9</v>
      </c>
    </row>
    <row r="23" spans="1:24" ht="15.75" thickBot="1" x14ac:dyDescent="0.3">
      <c r="A23" s="45"/>
      <c r="B23" s="46"/>
      <c r="C23" s="46"/>
      <c r="D23" s="46"/>
      <c r="E23" s="47"/>
      <c r="F23" s="46"/>
      <c r="G23" s="47"/>
      <c r="H23" s="46"/>
      <c r="I23" s="46"/>
      <c r="J23" s="46"/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63"/>
    </row>
    <row r="24" spans="1:24" x14ac:dyDescent="0.25">
      <c r="A24" s="152" t="s">
        <v>48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4" ht="35.25" customHeight="1" x14ac:dyDescent="0.25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</sheetData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"/>
  <sheetViews>
    <sheetView workbookViewId="0"/>
  </sheetViews>
  <sheetFormatPr baseColWidth="10" defaultRowHeight="15" x14ac:dyDescent="0.25"/>
  <sheetData>
    <row r="99" spans="1:1" x14ac:dyDescent="0.25">
      <c r="A99" t="s">
        <v>50</v>
      </c>
    </row>
  </sheetData>
  <sheetProtection algorithmName="SHA-512" hashValue="zxuQQcId5nwuhfgt/w3rcLv/QgH+uJ9AzjKzNXoHecxSMsIZK6XSjoB4BXKtShrHHokWqywuAZmmrKmk/O3/OQ==" saltValue="uDqweucAAC/iYZ1auiaF8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TRIM 1</vt:lpstr>
      <vt:lpstr>TRIM 2</vt:lpstr>
      <vt:lpstr>TRIM 2 ACUMULADO</vt:lpstr>
      <vt:lpstr>TRIM 3 acumulado</vt:lpstr>
      <vt:lpstr>TRIM2</vt:lpstr>
      <vt:lpstr>TRIM 3 </vt:lpstr>
      <vt:lpstr>TRIM 4</vt:lpstr>
      <vt:lpstr>TRIM 4 acumulado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cp:lastPrinted>2020-01-17T23:53:09Z</cp:lastPrinted>
  <dcterms:created xsi:type="dcterms:W3CDTF">2018-03-16T23:55:42Z</dcterms:created>
  <dcterms:modified xsi:type="dcterms:W3CDTF">2025-01-16T18:29:30Z</dcterms:modified>
</cp:coreProperties>
</file>